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3.4.14\国スポ共有\輸送・交通\当年度運営委託入札\"/>
    </mc:Choice>
  </mc:AlternateContent>
  <bookViews>
    <workbookView xWindow="0" yWindow="0" windowWidth="23040" windowHeight="9096"/>
  </bookViews>
  <sheets>
    <sheet name="調達計画" sheetId="12" r:id="rId1"/>
  </sheets>
  <definedNames>
    <definedName name="_xlnm.Print_Area" localSheetId="0">調達計画!$A$1:$R$36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1" i="12" l="1"/>
  <c r="O51" i="12"/>
  <c r="O25" i="12" s="1"/>
  <c r="N51" i="12"/>
  <c r="M51" i="12"/>
  <c r="M25" i="12" s="1"/>
  <c r="P50" i="12"/>
  <c r="O50" i="12"/>
  <c r="N50" i="12"/>
  <c r="M50" i="12"/>
  <c r="Q46" i="12"/>
  <c r="Q29" i="12" s="1"/>
  <c r="P46" i="12"/>
  <c r="O46" i="12"/>
  <c r="O29" i="12" s="1"/>
  <c r="N46" i="12"/>
  <c r="N29" i="12" s="1"/>
  <c r="M46" i="12"/>
  <c r="M29" i="12" s="1"/>
  <c r="Q45" i="12"/>
  <c r="P45" i="12"/>
  <c r="O45" i="12"/>
  <c r="N45" i="12"/>
  <c r="M45" i="12"/>
  <c r="K38" i="12"/>
  <c r="J38" i="12"/>
  <c r="J39" i="12" s="1"/>
  <c r="J25" i="12" s="1"/>
  <c r="I38" i="12"/>
  <c r="I39" i="12" s="1"/>
  <c r="I25" i="12" s="1"/>
  <c r="H38" i="12"/>
  <c r="H39" i="12" s="1"/>
  <c r="H25" i="12" s="1"/>
  <c r="Q30" i="12"/>
  <c r="P30" i="12"/>
  <c r="O30" i="12"/>
  <c r="N30" i="12"/>
  <c r="M30" i="12"/>
  <c r="L30" i="12"/>
  <c r="P29" i="12"/>
  <c r="L29" i="12"/>
  <c r="R28" i="12"/>
  <c r="N27" i="12"/>
  <c r="R27" i="12" s="1"/>
  <c r="P26" i="12"/>
  <c r="O26" i="12"/>
  <c r="N26" i="12"/>
  <c r="M26" i="12"/>
  <c r="L26" i="12"/>
  <c r="K26" i="12"/>
  <c r="J26" i="12"/>
  <c r="I26" i="12"/>
  <c r="H26" i="12"/>
  <c r="G26" i="12"/>
  <c r="P25" i="12"/>
  <c r="N25" i="12"/>
  <c r="K25" i="12"/>
  <c r="G25" i="12"/>
  <c r="Q24" i="12"/>
  <c r="P24" i="12"/>
  <c r="O24" i="12"/>
  <c r="N24" i="12"/>
  <c r="M24" i="12"/>
  <c r="L24" i="12"/>
  <c r="L32" i="12" s="1"/>
  <c r="K24" i="12"/>
  <c r="J24" i="12"/>
  <c r="I24" i="12"/>
  <c r="H24" i="12"/>
  <c r="G24" i="12"/>
  <c r="Q23" i="12"/>
  <c r="P23" i="12"/>
  <c r="O23" i="12"/>
  <c r="N23" i="12"/>
  <c r="M23" i="12"/>
  <c r="L23" i="12"/>
  <c r="K23" i="12"/>
  <c r="K31" i="12" s="1"/>
  <c r="J23" i="12"/>
  <c r="I23" i="12"/>
  <c r="H23" i="12"/>
  <c r="H31" i="12" s="1"/>
  <c r="G23" i="12"/>
  <c r="L31" i="12" l="1"/>
  <c r="L33" i="12" s="1"/>
  <c r="M31" i="12"/>
  <c r="O32" i="12"/>
  <c r="G32" i="12"/>
  <c r="H32" i="12"/>
  <c r="R30" i="12"/>
  <c r="P32" i="12"/>
  <c r="Q32" i="12"/>
  <c r="G31" i="12"/>
  <c r="N31" i="12"/>
  <c r="H33" i="12"/>
  <c r="I32" i="12"/>
  <c r="O31" i="12"/>
  <c r="O33" i="12" s="1"/>
  <c r="P31" i="12"/>
  <c r="Q31" i="12"/>
  <c r="M32" i="12"/>
  <c r="R23" i="12"/>
  <c r="R26" i="12"/>
  <c r="J32" i="12"/>
  <c r="K32" i="12"/>
  <c r="K33" i="12" s="1"/>
  <c r="N32" i="12"/>
  <c r="N33" i="12" s="1"/>
  <c r="R25" i="12"/>
  <c r="J31" i="12"/>
  <c r="R29" i="12"/>
  <c r="I31" i="12"/>
  <c r="I33" i="12" s="1"/>
  <c r="R24" i="12"/>
  <c r="M33" i="12" l="1"/>
  <c r="G33" i="12"/>
  <c r="R32" i="12"/>
  <c r="Q33" i="12"/>
  <c r="P33" i="12"/>
  <c r="J33" i="12"/>
  <c r="R31" i="12"/>
  <c r="R33" i="12" l="1"/>
</calcChain>
</file>

<file path=xl/sharedStrings.xml><?xml version="1.0" encoding="utf-8"?>
<sst xmlns="http://schemas.openxmlformats.org/spreadsheetml/2006/main" count="159" uniqueCount="90">
  <si>
    <t>ハンドボール</t>
  </si>
  <si>
    <t>少年男子</t>
    <rPh sb="0" eb="2">
      <t>ショウネン</t>
    </rPh>
    <rPh sb="2" eb="4">
      <t>ダンシ</t>
    </rPh>
    <phoneticPr fontId="5"/>
  </si>
  <si>
    <t>少年女子</t>
    <rPh sb="0" eb="2">
      <t>ショウネン</t>
    </rPh>
    <rPh sb="2" eb="4">
      <t>ジョシ</t>
    </rPh>
    <phoneticPr fontId="5"/>
  </si>
  <si>
    <t>成年男子</t>
    <rPh sb="0" eb="2">
      <t>セイネン</t>
    </rPh>
    <rPh sb="2" eb="4">
      <t>ダンシ</t>
    </rPh>
    <phoneticPr fontId="5"/>
  </si>
  <si>
    <t>競技名</t>
    <rPh sb="0" eb="3">
      <t>キョウギメイ</t>
    </rPh>
    <phoneticPr fontId="5"/>
  </si>
  <si>
    <t>種目</t>
    <rPh sb="0" eb="2">
      <t>シュモク</t>
    </rPh>
    <phoneticPr fontId="5"/>
  </si>
  <si>
    <t>種別</t>
    <rPh sb="0" eb="2">
      <t>シュベツ</t>
    </rPh>
    <phoneticPr fontId="5"/>
  </si>
  <si>
    <t>競技会場</t>
    <rPh sb="0" eb="4">
      <t>キョウギカイジョウ</t>
    </rPh>
    <phoneticPr fontId="5"/>
  </si>
  <si>
    <t>競技日数</t>
    <rPh sb="0" eb="4">
      <t>キョウギニッスウ</t>
    </rPh>
    <phoneticPr fontId="5"/>
  </si>
  <si>
    <t>日</t>
    <rPh sb="0" eb="1">
      <t>ニチ</t>
    </rPh>
    <phoneticPr fontId="5"/>
  </si>
  <si>
    <t>月</t>
    <rPh sb="0" eb="1">
      <t>ゲツ</t>
    </rPh>
    <phoneticPr fontId="5"/>
  </si>
  <si>
    <t>火</t>
  </si>
  <si>
    <t>水</t>
  </si>
  <si>
    <t>木</t>
  </si>
  <si>
    <t>金</t>
  </si>
  <si>
    <t>土</t>
  </si>
  <si>
    <t>日</t>
  </si>
  <si>
    <t>月</t>
  </si>
  <si>
    <t>6人制</t>
    <rPh sb="1" eb="3">
      <t>ニンセイ</t>
    </rPh>
    <phoneticPr fontId="5"/>
  </si>
  <si>
    <t>●</t>
  </si>
  <si>
    <t>あづちマリエート</t>
  </si>
  <si>
    <t>軟式野球</t>
  </si>
  <si>
    <t>トライアスロン</t>
  </si>
  <si>
    <t>●</t>
    <phoneticPr fontId="5"/>
  </si>
  <si>
    <t>運動公園体育館</t>
    <rPh sb="0" eb="7">
      <t>ウンドウコウエンタイイクカン</t>
    </rPh>
    <phoneticPr fontId="5"/>
  </si>
  <si>
    <t>運動公園野球場</t>
    <rPh sb="0" eb="2">
      <t>ウンドウ</t>
    </rPh>
    <rPh sb="2" eb="4">
      <t>コウエン</t>
    </rPh>
    <rPh sb="4" eb="7">
      <t>ヤキュウジョウ</t>
    </rPh>
    <phoneticPr fontId="5"/>
  </si>
  <si>
    <t>特設トライアスロン会場
（休暇村周辺）</t>
    <rPh sb="13" eb="16">
      <t>キュウカムラ</t>
    </rPh>
    <rPh sb="16" eb="18">
      <t>シュウヘン</t>
    </rPh>
    <phoneticPr fontId="6"/>
  </si>
  <si>
    <t>競技時間</t>
    <rPh sb="0" eb="4">
      <t>キョウギジカン</t>
    </rPh>
    <phoneticPr fontId="6"/>
  </si>
  <si>
    <t>●</t>
    <phoneticPr fontId="6"/>
  </si>
  <si>
    <t>前日練習</t>
    <rPh sb="0" eb="4">
      <t>ゼンジツレンシュウ</t>
    </rPh>
    <phoneticPr fontId="6"/>
  </si>
  <si>
    <t>8試合
16チーム</t>
    <rPh sb="1" eb="3">
      <t>シアイ</t>
    </rPh>
    <phoneticPr fontId="6"/>
  </si>
  <si>
    <t>8試合
8チーム</t>
    <rPh sb="1" eb="3">
      <t>シアイ</t>
    </rPh>
    <phoneticPr fontId="6"/>
  </si>
  <si>
    <t>2試合
4チーム</t>
    <rPh sb="1" eb="3">
      <t>シアイ</t>
    </rPh>
    <phoneticPr fontId="6"/>
  </si>
  <si>
    <t>バレー
ボール</t>
    <phoneticPr fontId="6"/>
  </si>
  <si>
    <t>選手
チーム数</t>
    <rPh sb="0" eb="2">
      <t>センシュ</t>
    </rPh>
    <rPh sb="6" eb="7">
      <t>スウ</t>
    </rPh>
    <phoneticPr fontId="6"/>
  </si>
  <si>
    <t>3試合
6チーム</t>
    <rPh sb="1" eb="3">
      <t>シアイ</t>
    </rPh>
    <phoneticPr fontId="6"/>
  </si>
  <si>
    <t>8:30～15:30</t>
    <phoneticPr fontId="6"/>
  </si>
  <si>
    <t>4試合
8チーム</t>
    <rPh sb="1" eb="3">
      <t>シアイ</t>
    </rPh>
    <phoneticPr fontId="6"/>
  </si>
  <si>
    <t>5試合
10チーム</t>
    <rPh sb="1" eb="3">
      <t>シアイ</t>
    </rPh>
    <phoneticPr fontId="6"/>
  </si>
  <si>
    <t>成年男子
成年女子</t>
    <phoneticPr fontId="6"/>
  </si>
  <si>
    <t>競技補助員</t>
    <rPh sb="0" eb="5">
      <t>キョウギホジョイン</t>
    </rPh>
    <phoneticPr fontId="6"/>
  </si>
  <si>
    <t>ハンドボール</t>
    <phoneticPr fontId="6"/>
  </si>
  <si>
    <t>トライアスロン</t>
    <phoneticPr fontId="6"/>
  </si>
  <si>
    <t>競技係員</t>
    <rPh sb="0" eb="2">
      <t>キョウギ</t>
    </rPh>
    <rPh sb="2" eb="4">
      <t>カカリイン</t>
    </rPh>
    <phoneticPr fontId="6"/>
  </si>
  <si>
    <t>競技役員審判</t>
    <rPh sb="0" eb="4">
      <t>キョウギヤクイン</t>
    </rPh>
    <rPh sb="4" eb="6">
      <t>シンパン</t>
    </rPh>
    <phoneticPr fontId="6"/>
  </si>
  <si>
    <t>1チーム15人</t>
    <rPh sb="6" eb="7">
      <t>ニン</t>
    </rPh>
    <phoneticPr fontId="6"/>
  </si>
  <si>
    <t>軟式野球</t>
    <rPh sb="0" eb="2">
      <t>ナンシキ</t>
    </rPh>
    <rPh sb="2" eb="4">
      <t>ヤキュウ</t>
    </rPh>
    <phoneticPr fontId="6"/>
  </si>
  <si>
    <t>バレーボール</t>
    <phoneticPr fontId="6"/>
  </si>
  <si>
    <t>9:30～12:30</t>
    <phoneticPr fontId="6"/>
  </si>
  <si>
    <t>9:30～15:50</t>
    <phoneticPr fontId="6"/>
  </si>
  <si>
    <t>9:30～14:30</t>
    <phoneticPr fontId="6"/>
  </si>
  <si>
    <t>９月</t>
    <rPh sb="1" eb="2">
      <t>ガツ</t>
    </rPh>
    <phoneticPr fontId="5"/>
  </si>
  <si>
    <t>１０月</t>
    <rPh sb="2" eb="3">
      <t>ガツ</t>
    </rPh>
    <phoneticPr fontId="5"/>
  </si>
  <si>
    <t>２７日</t>
    <rPh sb="2" eb="3">
      <t>ヒ</t>
    </rPh>
    <phoneticPr fontId="5"/>
  </si>
  <si>
    <t>２８日</t>
    <rPh sb="2" eb="3">
      <t>ヒ</t>
    </rPh>
    <phoneticPr fontId="5"/>
  </si>
  <si>
    <t>２９日</t>
    <rPh sb="2" eb="3">
      <t>ヒ</t>
    </rPh>
    <phoneticPr fontId="5"/>
  </si>
  <si>
    <t>３０日</t>
    <rPh sb="2" eb="3">
      <t>ヒ</t>
    </rPh>
    <phoneticPr fontId="5"/>
  </si>
  <si>
    <t>１日</t>
    <rPh sb="1" eb="2">
      <t>ヒ</t>
    </rPh>
    <phoneticPr fontId="5"/>
  </si>
  <si>
    <t>２日</t>
    <rPh sb="1" eb="2">
      <t>ヒ</t>
    </rPh>
    <phoneticPr fontId="5"/>
  </si>
  <si>
    <t>３日</t>
    <rPh sb="1" eb="2">
      <t>ヒ</t>
    </rPh>
    <phoneticPr fontId="5"/>
  </si>
  <si>
    <t>４日</t>
    <rPh sb="1" eb="2">
      <t>ヒ</t>
    </rPh>
    <phoneticPr fontId="5"/>
  </si>
  <si>
    <t>５日</t>
    <rPh sb="1" eb="2">
      <t>ヒ</t>
    </rPh>
    <phoneticPr fontId="5"/>
  </si>
  <si>
    <t>６日</t>
    <rPh sb="1" eb="2">
      <t>ヒ</t>
    </rPh>
    <phoneticPr fontId="5"/>
  </si>
  <si>
    <t>７日</t>
    <rPh sb="1" eb="2">
      <t>ヒ</t>
    </rPh>
    <phoneticPr fontId="5"/>
  </si>
  <si>
    <t>選手・監督
282人</t>
    <rPh sb="0" eb="2">
      <t>センシュ</t>
    </rPh>
    <rPh sb="3" eb="5">
      <t>カントク</t>
    </rPh>
    <rPh sb="9" eb="10">
      <t>ニン</t>
    </rPh>
    <phoneticPr fontId="6"/>
  </si>
  <si>
    <t>8:00～14:00</t>
    <phoneticPr fontId="6"/>
  </si>
  <si>
    <t>選手他・最大</t>
    <rPh sb="0" eb="2">
      <t>センシュ</t>
    </rPh>
    <rPh sb="2" eb="3">
      <t>タ</t>
    </rPh>
    <rPh sb="4" eb="6">
      <t>サイダイ</t>
    </rPh>
    <phoneticPr fontId="6"/>
  </si>
  <si>
    <t>選手他・見込み</t>
    <rPh sb="0" eb="3">
      <t>センシュホカ</t>
    </rPh>
    <rPh sb="4" eb="6">
      <t>ミコ</t>
    </rPh>
    <phoneticPr fontId="6"/>
  </si>
  <si>
    <t>保冷車必要台数(台)</t>
    <rPh sb="0" eb="7">
      <t>ホレイシャヒツヨウダイスウ</t>
    </rPh>
    <rPh sb="8" eb="9">
      <t>ダイ</t>
    </rPh>
    <phoneticPr fontId="6"/>
  </si>
  <si>
    <t>大会期間：令和７年（２０２５年）９月２８日（日）～１０月７日（火）</t>
    <rPh sb="0" eb="2">
      <t>タイカイ</t>
    </rPh>
    <rPh sb="2" eb="4">
      <t>キカン</t>
    </rPh>
    <rPh sb="5" eb="7">
      <t>レイワ</t>
    </rPh>
    <rPh sb="8" eb="9">
      <t>ネン</t>
    </rPh>
    <rPh sb="14" eb="15">
      <t>ネン</t>
    </rPh>
    <rPh sb="17" eb="18">
      <t>ガツ</t>
    </rPh>
    <rPh sb="20" eb="21">
      <t>ヒ</t>
    </rPh>
    <rPh sb="22" eb="23">
      <t>ニチ</t>
    </rPh>
    <rPh sb="27" eb="28">
      <t>ガツ</t>
    </rPh>
    <rPh sb="29" eb="30">
      <t>ヒ</t>
    </rPh>
    <rPh sb="31" eb="32">
      <t>カ</t>
    </rPh>
    <phoneticPr fontId="6"/>
  </si>
  <si>
    <t>わたＳＨＩＧＡ輝く国スポ近江八幡市弁当調達計画</t>
    <phoneticPr fontId="5"/>
  </si>
  <si>
    <t>1チーム16人</t>
    <rPh sb="6" eb="7">
      <t>ニン</t>
    </rPh>
    <phoneticPr fontId="6"/>
  </si>
  <si>
    <t>休暇村近江八幡</t>
    <rPh sb="0" eb="7">
      <t>キュウカムラオウミハチマン</t>
    </rPh>
    <phoneticPr fontId="6"/>
  </si>
  <si>
    <t>あづちマリエート</t>
    <phoneticPr fontId="6"/>
  </si>
  <si>
    <t>運動公園</t>
    <rPh sb="0" eb="4">
      <t>ウンドウコウエン</t>
    </rPh>
    <phoneticPr fontId="6"/>
  </si>
  <si>
    <t>あづち
マリエート</t>
    <phoneticPr fontId="6"/>
  </si>
  <si>
    <t>納品先</t>
    <rPh sb="0" eb="3">
      <t>ノウヒンサキ</t>
    </rPh>
    <phoneticPr fontId="6"/>
  </si>
  <si>
    <t>小　　計</t>
    <rPh sb="0" eb="1">
      <t>ショウ</t>
    </rPh>
    <rPh sb="3" eb="4">
      <t>ケイ</t>
    </rPh>
    <phoneticPr fontId="6"/>
  </si>
  <si>
    <t>見込み計</t>
    <rPh sb="0" eb="2">
      <t>ミコ</t>
    </rPh>
    <rPh sb="3" eb="4">
      <t>ケイ</t>
    </rPh>
    <phoneticPr fontId="6"/>
  </si>
  <si>
    <t>近江八幡市立
運動公園野球場</t>
    <rPh sb="0" eb="6">
      <t>オウミハチマンシリツ</t>
    </rPh>
    <rPh sb="7" eb="11">
      <t>ウンドウコウエン</t>
    </rPh>
    <rPh sb="11" eb="14">
      <t>ヤキュウジョウ</t>
    </rPh>
    <phoneticPr fontId="6"/>
  </si>
  <si>
    <t>近江八幡市立
運動公園体育館</t>
    <rPh sb="0" eb="6">
      <t>オウミハチマンシリツ</t>
    </rPh>
    <rPh sb="7" eb="11">
      <t>ウンドウコウエン</t>
    </rPh>
    <rPh sb="11" eb="14">
      <t>タイイクカン</t>
    </rPh>
    <phoneticPr fontId="6"/>
  </si>
  <si>
    <t>のべ
１８台</t>
    <rPh sb="5" eb="6">
      <t>ダイ</t>
    </rPh>
    <phoneticPr fontId="6"/>
  </si>
  <si>
    <t>10:00～14:35</t>
    <phoneticPr fontId="6"/>
  </si>
  <si>
    <t>10:00～17:55</t>
    <phoneticPr fontId="6"/>
  </si>
  <si>
    <t>10:00～16:30</t>
    <phoneticPr fontId="6"/>
  </si>
  <si>
    <t>10:00～12:55</t>
    <phoneticPr fontId="6"/>
  </si>
  <si>
    <t>10:00～16:15</t>
    <phoneticPr fontId="6"/>
  </si>
  <si>
    <t>10:00～18:05</t>
    <phoneticPr fontId="6"/>
  </si>
  <si>
    <t>斡旋弁当</t>
    <rPh sb="0" eb="4">
      <t>アッセンベントウ</t>
    </rPh>
    <phoneticPr fontId="6"/>
  </si>
  <si>
    <t>支給弁当</t>
    <rPh sb="0" eb="4">
      <t>シキュウベントウ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</si>
</sst>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2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7" fillId="0" borderId="3" xfId="0" applyFont="1" applyFill="1" applyBorder="1">
      <alignment vertical="center"/>
    </xf>
    <xf numFmtId="0" fontId="8" fillId="0" borderId="0" xfId="0" applyFont="1" applyFill="1">
      <alignment vertical="center"/>
    </xf>
    <xf numFmtId="38" fontId="8" fillId="0" borderId="3" xfId="3" applyFont="1" applyFill="1" applyBorder="1" applyAlignment="1">
      <alignment vertical="center" shrinkToFit="1"/>
    </xf>
    <xf numFmtId="38" fontId="8" fillId="0" borderId="0" xfId="3" applyFont="1" applyFill="1" applyAlignment="1">
      <alignment vertical="center" shrinkToFit="1"/>
    </xf>
    <xf numFmtId="38" fontId="8" fillId="0" borderId="17" xfId="0" applyNumberFormat="1" applyFont="1" applyFill="1" applyBorder="1">
      <alignment vertical="center"/>
    </xf>
    <xf numFmtId="38" fontId="8" fillId="0" borderId="18" xfId="3" applyFont="1" applyFill="1" applyBorder="1" applyAlignment="1">
      <alignment vertical="center" shrinkToFit="1"/>
    </xf>
    <xf numFmtId="38" fontId="8" fillId="0" borderId="6" xfId="3" applyFont="1" applyFill="1" applyBorder="1" applyAlignment="1">
      <alignment horizontal="right" vertical="center" shrinkToFit="1"/>
    </xf>
    <xf numFmtId="38" fontId="8" fillId="0" borderId="4" xfId="3" applyFont="1" applyFill="1" applyBorder="1" applyAlignment="1">
      <alignment horizontal="left" shrinkToFit="1"/>
    </xf>
    <xf numFmtId="38" fontId="8" fillId="0" borderId="3" xfId="3" applyFont="1" applyFill="1" applyBorder="1" applyAlignment="1">
      <alignment horizontal="left" shrinkToFit="1"/>
    </xf>
    <xf numFmtId="38" fontId="8" fillId="2" borderId="16" xfId="3" applyFont="1" applyFill="1" applyBorder="1" applyAlignment="1">
      <alignment vertical="center" shrinkToFit="1"/>
    </xf>
    <xf numFmtId="38" fontId="8" fillId="2" borderId="17" xfId="3" applyFont="1" applyFill="1" applyBorder="1" applyAlignment="1">
      <alignment vertical="center" shrinkToFit="1"/>
    </xf>
    <xf numFmtId="38" fontId="8" fillId="0" borderId="3" xfId="3" applyFont="1" applyFill="1" applyBorder="1" applyAlignment="1">
      <alignment horizontal="right" vertical="center" shrinkToFit="1"/>
    </xf>
    <xf numFmtId="38" fontId="7" fillId="0" borderId="19" xfId="3" applyFont="1" applyFill="1" applyBorder="1" applyAlignment="1">
      <alignment horizontal="center" vertical="center" shrinkToFit="1"/>
    </xf>
    <xf numFmtId="38" fontId="7" fillId="0" borderId="20" xfId="3" applyFont="1" applyFill="1" applyBorder="1" applyAlignment="1">
      <alignment horizontal="center" vertical="center" shrinkToFit="1"/>
    </xf>
    <xf numFmtId="38" fontId="8" fillId="0" borderId="18" xfId="0" applyNumberFormat="1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8" fillId="0" borderId="3" xfId="0" applyNumberFormat="1" applyFont="1" applyFill="1" applyBorder="1">
      <alignment vertical="center"/>
    </xf>
    <xf numFmtId="0" fontId="8" fillId="0" borderId="18" xfId="0" applyFont="1" applyFill="1" applyBorder="1" applyAlignment="1">
      <alignment horizontal="center" vertical="center" wrapText="1"/>
    </xf>
    <xf numFmtId="38" fontId="8" fillId="0" borderId="17" xfId="3" applyFont="1" applyFill="1" applyBorder="1" applyAlignment="1">
      <alignment vertical="center" shrinkToFit="1"/>
    </xf>
    <xf numFmtId="38" fontId="8" fillId="2" borderId="16" xfId="3" applyFont="1" applyFill="1" applyBorder="1" applyAlignment="1">
      <alignment horizontal="right" vertical="center" shrinkToFit="1"/>
    </xf>
    <xf numFmtId="38" fontId="8" fillId="2" borderId="17" xfId="3" applyFont="1" applyFill="1" applyBorder="1" applyAlignment="1">
      <alignment horizontal="right" vertical="center" shrinkToFi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Fill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38" fontId="8" fillId="0" borderId="11" xfId="3" applyFont="1" applyFill="1" applyBorder="1" applyAlignment="1">
      <alignment vertical="center" shrinkToFit="1"/>
    </xf>
    <xf numFmtId="38" fontId="7" fillId="0" borderId="21" xfId="3" applyFont="1" applyFill="1" applyBorder="1" applyAlignment="1">
      <alignment horizontal="center" vertical="center" shrinkToFit="1"/>
    </xf>
    <xf numFmtId="0" fontId="7" fillId="0" borderId="25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0" xfId="4" applyFont="1" applyFill="1" applyAlignment="1">
      <alignment vertical="center"/>
    </xf>
    <xf numFmtId="0" fontId="8" fillId="0" borderId="0" xfId="4" applyFont="1" applyFill="1">
      <alignment vertical="center"/>
    </xf>
    <xf numFmtId="0" fontId="7" fillId="0" borderId="0" xfId="4" applyFont="1" applyFill="1">
      <alignment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vertical="center"/>
    </xf>
    <xf numFmtId="0" fontId="7" fillId="0" borderId="9" xfId="4" applyFont="1" applyFill="1" applyBorder="1" applyAlignment="1">
      <alignment vertical="center"/>
    </xf>
    <xf numFmtId="0" fontId="7" fillId="0" borderId="5" xfId="4" applyFont="1" applyFill="1" applyBorder="1" applyAlignment="1">
      <alignment vertical="center"/>
    </xf>
    <xf numFmtId="0" fontId="7" fillId="0" borderId="6" xfId="4" applyFont="1" applyFill="1" applyBorder="1" applyAlignment="1">
      <alignment vertical="center"/>
    </xf>
    <xf numFmtId="0" fontId="7" fillId="0" borderId="3" xfId="4" applyFont="1" applyFill="1" applyBorder="1" applyAlignment="1">
      <alignment horizontal="center" vertical="center" shrinkToFit="1"/>
    </xf>
    <xf numFmtId="0" fontId="7" fillId="0" borderId="13" xfId="4" applyFont="1" applyFill="1" applyBorder="1" applyAlignment="1">
      <alignment vertical="center"/>
    </xf>
    <xf numFmtId="0" fontId="7" fillId="0" borderId="12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7" fillId="0" borderId="14" xfId="4" applyFont="1" applyFill="1" applyBorder="1" applyAlignment="1">
      <alignment vertical="center"/>
    </xf>
    <xf numFmtId="0" fontId="11" fillId="0" borderId="3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vertical="center"/>
    </xf>
    <xf numFmtId="0" fontId="7" fillId="0" borderId="11" xfId="4" applyFont="1" applyFill="1" applyBorder="1" applyAlignment="1">
      <alignment vertical="center"/>
    </xf>
    <xf numFmtId="0" fontId="7" fillId="0" borderId="8" xfId="4" applyFont="1" applyFill="1" applyBorder="1" applyAlignment="1">
      <alignment vertical="center"/>
    </xf>
    <xf numFmtId="0" fontId="7" fillId="0" borderId="10" xfId="4" applyFont="1" applyFill="1" applyBorder="1" applyAlignment="1">
      <alignment vertical="center"/>
    </xf>
    <xf numFmtId="0" fontId="7" fillId="0" borderId="3" xfId="4" applyFont="1" applyFill="1" applyBorder="1" applyAlignment="1">
      <alignment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15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wrapText="1" shrinkToFit="1"/>
    </xf>
    <xf numFmtId="0" fontId="7" fillId="0" borderId="0" xfId="4" applyFont="1" applyFill="1" applyBorder="1" applyAlignment="1">
      <alignment horizontal="center" vertical="center"/>
    </xf>
    <xf numFmtId="0" fontId="7" fillId="0" borderId="24" xfId="4" applyFont="1" applyFill="1" applyBorder="1" applyAlignment="1">
      <alignment horizontal="right" vertical="center"/>
    </xf>
    <xf numFmtId="0" fontId="8" fillId="0" borderId="0" xfId="4" applyFont="1" applyFill="1" applyBorder="1" applyAlignment="1">
      <alignment horizontal="center" vertical="center"/>
    </xf>
    <xf numFmtId="38" fontId="8" fillId="0" borderId="1" xfId="3" applyFont="1" applyFill="1" applyBorder="1" applyAlignment="1">
      <alignment horizontal="center" shrinkToFit="1"/>
    </xf>
    <xf numFmtId="38" fontId="8" fillId="0" borderId="2" xfId="3" applyFont="1" applyFill="1" applyBorder="1" applyAlignment="1">
      <alignment horizontal="center" shrinkToFit="1"/>
    </xf>
    <xf numFmtId="38" fontId="8" fillId="0" borderId="15" xfId="3" applyFont="1" applyFill="1" applyBorder="1" applyAlignment="1">
      <alignment horizontal="center" shrinkToFit="1"/>
    </xf>
    <xf numFmtId="38" fontId="7" fillId="0" borderId="9" xfId="3" applyFont="1" applyFill="1" applyBorder="1" applyAlignment="1">
      <alignment horizontal="center" vertical="center" textRotation="255" shrinkToFit="1"/>
    </xf>
    <xf numFmtId="38" fontId="7" fillId="0" borderId="12" xfId="3" applyFont="1" applyFill="1" applyBorder="1" applyAlignment="1">
      <alignment horizontal="center" vertical="center" textRotation="255" shrinkToFit="1"/>
    </xf>
    <xf numFmtId="38" fontId="7" fillId="0" borderId="11" xfId="3" applyFont="1" applyFill="1" applyBorder="1" applyAlignment="1">
      <alignment horizontal="center" vertical="center" textRotation="255" shrinkToFit="1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wrapText="1" shrinkToFit="1"/>
    </xf>
    <xf numFmtId="38" fontId="7" fillId="0" borderId="9" xfId="3" applyFont="1" applyFill="1" applyBorder="1" applyAlignment="1">
      <alignment horizontal="center" vertical="center" textRotation="255" wrapText="1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8" fillId="0" borderId="1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38" fontId="8" fillId="0" borderId="15" xfId="3" applyFont="1" applyFill="1" applyBorder="1" applyAlignment="1">
      <alignment horizontal="center" vertical="center" shrinkToFit="1"/>
    </xf>
    <xf numFmtId="0" fontId="7" fillId="0" borderId="3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13" xfId="4" applyFont="1" applyFill="1" applyBorder="1" applyAlignment="1">
      <alignment horizontal="center" vertical="center"/>
    </xf>
    <xf numFmtId="0" fontId="7" fillId="0" borderId="14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/>
    </xf>
    <xf numFmtId="0" fontId="7" fillId="0" borderId="1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2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 shrinkToFit="1"/>
    </xf>
    <xf numFmtId="0" fontId="7" fillId="0" borderId="13" xfId="4" applyFont="1" applyFill="1" applyBorder="1" applyAlignment="1">
      <alignment horizontal="center" vertical="center" wrapText="1" shrinkToFit="1"/>
    </xf>
    <xf numFmtId="0" fontId="7" fillId="0" borderId="7" xfId="4" applyFont="1" applyFill="1" applyBorder="1" applyAlignment="1">
      <alignment horizontal="center" vertical="center" wrapText="1" shrinkToFit="1"/>
    </xf>
    <xf numFmtId="0" fontId="7" fillId="0" borderId="1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15" xfId="4" applyFont="1" applyFill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1"/>
    <cellStyle name="標準 3" xfId="2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view="pageBreakPreview" zoomScale="75" zoomScaleNormal="75" zoomScaleSheetLayoutView="75" workbookViewId="0">
      <pane ySplit="6" topLeftCell="A7" activePane="bottomLeft" state="frozen"/>
      <selection activeCell="R35" sqref="R35"/>
      <selection pane="bottomLeft" activeCell="B1" sqref="B1"/>
    </sheetView>
  </sheetViews>
  <sheetFormatPr defaultRowHeight="13.2" x14ac:dyDescent="0.2"/>
  <cols>
    <col min="1" max="1" width="1.77734375" style="1" customWidth="1"/>
    <col min="2" max="2" width="8" style="1" bestFit="1" customWidth="1"/>
    <col min="3" max="3" width="6.88671875" style="1" bestFit="1" customWidth="1"/>
    <col min="4" max="4" width="10" style="1" customWidth="1"/>
    <col min="5" max="5" width="26.33203125" style="1" bestFit="1" customWidth="1"/>
    <col min="6" max="6" width="16.6640625" style="1" customWidth="1"/>
    <col min="7" max="18" width="11.33203125" style="1" customWidth="1"/>
    <col min="19" max="16384" width="8.88671875" style="1"/>
  </cols>
  <sheetData>
    <row r="1" spans="1:17" ht="21" x14ac:dyDescent="0.2">
      <c r="A1" s="24"/>
      <c r="C1" s="30"/>
      <c r="D1" s="30"/>
      <c r="E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21" x14ac:dyDescent="0.2">
      <c r="A2" s="30" t="s">
        <v>70</v>
      </c>
      <c r="C2" s="30"/>
      <c r="D2" s="30"/>
      <c r="E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21" customHeight="1" x14ac:dyDescent="0.2">
      <c r="B3" s="31" t="s">
        <v>69</v>
      </c>
      <c r="E3" s="32"/>
      <c r="F3" s="17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x14ac:dyDescent="0.2">
      <c r="B4" s="79" t="s">
        <v>4</v>
      </c>
      <c r="C4" s="79" t="s">
        <v>5</v>
      </c>
      <c r="D4" s="79" t="s">
        <v>6</v>
      </c>
      <c r="E4" s="79" t="s">
        <v>7</v>
      </c>
      <c r="F4" s="96" t="s">
        <v>8</v>
      </c>
      <c r="G4" s="99" t="s">
        <v>51</v>
      </c>
      <c r="H4" s="100"/>
      <c r="I4" s="100"/>
      <c r="J4" s="101"/>
      <c r="K4" s="79" t="s">
        <v>52</v>
      </c>
      <c r="L4" s="79"/>
      <c r="M4" s="79"/>
      <c r="N4" s="79"/>
      <c r="O4" s="79"/>
      <c r="P4" s="79"/>
      <c r="Q4" s="79"/>
    </row>
    <row r="5" spans="1:17" x14ac:dyDescent="0.2">
      <c r="B5" s="79"/>
      <c r="C5" s="79"/>
      <c r="D5" s="79"/>
      <c r="E5" s="79"/>
      <c r="F5" s="97"/>
      <c r="G5" s="33" t="s">
        <v>53</v>
      </c>
      <c r="H5" s="33" t="s">
        <v>54</v>
      </c>
      <c r="I5" s="33" t="s">
        <v>55</v>
      </c>
      <c r="J5" s="33" t="s">
        <v>56</v>
      </c>
      <c r="K5" s="33" t="s">
        <v>57</v>
      </c>
      <c r="L5" s="33" t="s">
        <v>58</v>
      </c>
      <c r="M5" s="33" t="s">
        <v>59</v>
      </c>
      <c r="N5" s="33" t="s">
        <v>60</v>
      </c>
      <c r="O5" s="33" t="s">
        <v>61</v>
      </c>
      <c r="P5" s="33" t="s">
        <v>62</v>
      </c>
      <c r="Q5" s="33" t="s">
        <v>63</v>
      </c>
    </row>
    <row r="6" spans="1:17" x14ac:dyDescent="0.2">
      <c r="B6" s="79"/>
      <c r="C6" s="79"/>
      <c r="D6" s="79"/>
      <c r="E6" s="79"/>
      <c r="F6" s="98"/>
      <c r="G6" s="33" t="s">
        <v>15</v>
      </c>
      <c r="H6" s="33" t="s">
        <v>9</v>
      </c>
      <c r="I6" s="33" t="s">
        <v>10</v>
      </c>
      <c r="J6" s="33" t="s">
        <v>11</v>
      </c>
      <c r="K6" s="33" t="s">
        <v>12</v>
      </c>
      <c r="L6" s="33" t="s">
        <v>13</v>
      </c>
      <c r="M6" s="33" t="s">
        <v>14</v>
      </c>
      <c r="N6" s="33" t="s">
        <v>15</v>
      </c>
      <c r="O6" s="33" t="s">
        <v>16</v>
      </c>
      <c r="P6" s="33" t="s">
        <v>17</v>
      </c>
      <c r="Q6" s="33" t="s">
        <v>11</v>
      </c>
    </row>
    <row r="7" spans="1:17" ht="24" customHeight="1" x14ac:dyDescent="0.2">
      <c r="B7" s="80" t="s">
        <v>22</v>
      </c>
      <c r="C7" s="81"/>
      <c r="D7" s="86" t="s">
        <v>39</v>
      </c>
      <c r="E7" s="86" t="s">
        <v>26</v>
      </c>
      <c r="F7" s="33">
        <v>1</v>
      </c>
      <c r="G7" s="34" t="s">
        <v>29</v>
      </c>
      <c r="H7" s="34" t="s">
        <v>19</v>
      </c>
      <c r="I7" s="35"/>
      <c r="J7" s="36"/>
      <c r="K7" s="36"/>
      <c r="L7" s="37"/>
      <c r="M7" s="36"/>
      <c r="N7" s="36"/>
      <c r="O7" s="36"/>
      <c r="P7" s="36"/>
      <c r="Q7" s="38"/>
    </row>
    <row r="8" spans="1:17" ht="24" customHeight="1" x14ac:dyDescent="0.2">
      <c r="B8" s="82"/>
      <c r="C8" s="83"/>
      <c r="D8" s="87"/>
      <c r="E8" s="87"/>
      <c r="F8" s="33" t="s">
        <v>27</v>
      </c>
      <c r="G8" s="39"/>
      <c r="H8" s="39" t="s">
        <v>65</v>
      </c>
      <c r="I8" s="40"/>
      <c r="J8" s="41"/>
      <c r="K8" s="41"/>
      <c r="L8" s="42"/>
      <c r="M8" s="41"/>
      <c r="N8" s="41"/>
      <c r="O8" s="41"/>
      <c r="P8" s="41"/>
      <c r="Q8" s="43"/>
    </row>
    <row r="9" spans="1:17" ht="24" customHeight="1" x14ac:dyDescent="0.2">
      <c r="B9" s="84"/>
      <c r="C9" s="85"/>
      <c r="D9" s="88"/>
      <c r="E9" s="88"/>
      <c r="F9" s="44" t="s">
        <v>34</v>
      </c>
      <c r="G9" s="33"/>
      <c r="H9" s="45" t="s">
        <v>64</v>
      </c>
      <c r="I9" s="46"/>
      <c r="J9" s="47"/>
      <c r="K9" s="47"/>
      <c r="L9" s="48"/>
      <c r="M9" s="47"/>
      <c r="N9" s="47"/>
      <c r="O9" s="47"/>
      <c r="P9" s="47"/>
      <c r="Q9" s="49"/>
    </row>
    <row r="10" spans="1:17" ht="24" customHeight="1" x14ac:dyDescent="0.2">
      <c r="B10" s="89" t="s">
        <v>33</v>
      </c>
      <c r="C10" s="92" t="s">
        <v>18</v>
      </c>
      <c r="D10" s="93" t="s">
        <v>1</v>
      </c>
      <c r="E10" s="92" t="s">
        <v>24</v>
      </c>
      <c r="F10" s="33">
        <v>4</v>
      </c>
      <c r="G10" s="33" t="s">
        <v>29</v>
      </c>
      <c r="H10" s="33" t="s">
        <v>28</v>
      </c>
      <c r="I10" s="33" t="s">
        <v>19</v>
      </c>
      <c r="J10" s="33" t="s">
        <v>19</v>
      </c>
      <c r="K10" s="33" t="s">
        <v>19</v>
      </c>
      <c r="L10" s="35"/>
      <c r="M10" s="36"/>
      <c r="N10" s="36"/>
      <c r="O10" s="37"/>
      <c r="P10" s="36"/>
      <c r="Q10" s="38"/>
    </row>
    <row r="11" spans="1:17" ht="24" customHeight="1" x14ac:dyDescent="0.2">
      <c r="B11" s="90"/>
      <c r="C11" s="90"/>
      <c r="D11" s="94"/>
      <c r="E11" s="90"/>
      <c r="F11" s="33" t="s">
        <v>27</v>
      </c>
      <c r="G11" s="50"/>
      <c r="H11" s="39" t="s">
        <v>50</v>
      </c>
      <c r="I11" s="39" t="s">
        <v>50</v>
      </c>
      <c r="J11" s="39" t="s">
        <v>49</v>
      </c>
      <c r="K11" s="39" t="s">
        <v>48</v>
      </c>
      <c r="L11" s="40"/>
      <c r="M11" s="41"/>
      <c r="N11" s="41"/>
      <c r="O11" s="42"/>
      <c r="P11" s="41"/>
      <c r="Q11" s="43"/>
    </row>
    <row r="12" spans="1:17" ht="24" customHeight="1" x14ac:dyDescent="0.2">
      <c r="B12" s="91"/>
      <c r="C12" s="91"/>
      <c r="D12" s="95"/>
      <c r="E12" s="91"/>
      <c r="F12" s="44" t="s">
        <v>34</v>
      </c>
      <c r="G12" s="33"/>
      <c r="H12" s="45" t="s">
        <v>30</v>
      </c>
      <c r="I12" s="45" t="s">
        <v>30</v>
      </c>
      <c r="J12" s="45" t="s">
        <v>31</v>
      </c>
      <c r="K12" s="45" t="s">
        <v>32</v>
      </c>
      <c r="L12" s="46"/>
      <c r="M12" s="47"/>
      <c r="N12" s="47"/>
      <c r="O12" s="48"/>
      <c r="P12" s="47"/>
      <c r="Q12" s="49"/>
    </row>
    <row r="13" spans="1:17" ht="24" customHeight="1" x14ac:dyDescent="0.2">
      <c r="B13" s="80" t="s">
        <v>21</v>
      </c>
      <c r="C13" s="81"/>
      <c r="D13" s="93" t="s">
        <v>3</v>
      </c>
      <c r="E13" s="92" t="s">
        <v>25</v>
      </c>
      <c r="F13" s="33">
        <v>1</v>
      </c>
      <c r="G13" s="35"/>
      <c r="H13" s="36"/>
      <c r="I13" s="36"/>
      <c r="J13" s="37"/>
      <c r="K13" s="36"/>
      <c r="L13" s="38"/>
      <c r="M13" s="34" t="s">
        <v>29</v>
      </c>
      <c r="N13" s="33" t="s">
        <v>19</v>
      </c>
      <c r="O13" s="35"/>
      <c r="P13" s="36"/>
      <c r="Q13" s="38"/>
    </row>
    <row r="14" spans="1:17" ht="24" customHeight="1" x14ac:dyDescent="0.2">
      <c r="B14" s="82"/>
      <c r="C14" s="83"/>
      <c r="D14" s="94"/>
      <c r="E14" s="90"/>
      <c r="F14" s="33" t="s">
        <v>27</v>
      </c>
      <c r="G14" s="40"/>
      <c r="H14" s="41"/>
      <c r="I14" s="41"/>
      <c r="J14" s="42"/>
      <c r="K14" s="41"/>
      <c r="L14" s="43"/>
      <c r="M14" s="50"/>
      <c r="N14" s="39" t="s">
        <v>36</v>
      </c>
      <c r="O14" s="40"/>
      <c r="P14" s="41"/>
      <c r="Q14" s="43"/>
    </row>
    <row r="15" spans="1:17" ht="24" customHeight="1" x14ac:dyDescent="0.2">
      <c r="B15" s="84"/>
      <c r="C15" s="85"/>
      <c r="D15" s="95"/>
      <c r="E15" s="91"/>
      <c r="F15" s="44" t="s">
        <v>34</v>
      </c>
      <c r="G15" s="46"/>
      <c r="H15" s="47"/>
      <c r="I15" s="47"/>
      <c r="J15" s="48"/>
      <c r="K15" s="47"/>
      <c r="L15" s="49"/>
      <c r="M15" s="33"/>
      <c r="N15" s="45" t="s">
        <v>35</v>
      </c>
      <c r="O15" s="46"/>
      <c r="P15" s="47"/>
      <c r="Q15" s="49"/>
    </row>
    <row r="16" spans="1:17" ht="24" customHeight="1" x14ac:dyDescent="0.2">
      <c r="B16" s="79" t="s">
        <v>0</v>
      </c>
      <c r="C16" s="79"/>
      <c r="D16" s="93" t="s">
        <v>1</v>
      </c>
      <c r="E16" s="92" t="s">
        <v>20</v>
      </c>
      <c r="F16" s="33">
        <v>5</v>
      </c>
      <c r="G16" s="35"/>
      <c r="H16" s="36"/>
      <c r="I16" s="36"/>
      <c r="J16" s="37"/>
      <c r="K16" s="36"/>
      <c r="L16" s="51" t="s">
        <v>29</v>
      </c>
      <c r="M16" s="33" t="s">
        <v>19</v>
      </c>
      <c r="N16" s="33" t="s">
        <v>19</v>
      </c>
      <c r="O16" s="33" t="s">
        <v>19</v>
      </c>
      <c r="P16" s="33" t="s">
        <v>19</v>
      </c>
      <c r="Q16" s="33" t="s">
        <v>19</v>
      </c>
    </row>
    <row r="17" spans="2:18" ht="24" customHeight="1" x14ac:dyDescent="0.2">
      <c r="B17" s="79"/>
      <c r="C17" s="79"/>
      <c r="D17" s="94"/>
      <c r="E17" s="90"/>
      <c r="F17" s="33" t="s">
        <v>27</v>
      </c>
      <c r="G17" s="40"/>
      <c r="H17" s="41"/>
      <c r="I17" s="41"/>
      <c r="J17" s="42"/>
      <c r="K17" s="41"/>
      <c r="L17" s="38"/>
      <c r="M17" s="39" t="s">
        <v>82</v>
      </c>
      <c r="N17" s="39" t="s">
        <v>83</v>
      </c>
      <c r="O17" s="39" t="s">
        <v>84</v>
      </c>
      <c r="P17" s="39" t="s">
        <v>85</v>
      </c>
      <c r="Q17" s="39" t="s">
        <v>85</v>
      </c>
    </row>
    <row r="18" spans="2:18" ht="24" customHeight="1" x14ac:dyDescent="0.2">
      <c r="B18" s="79"/>
      <c r="C18" s="79"/>
      <c r="D18" s="94"/>
      <c r="E18" s="91"/>
      <c r="F18" s="44" t="s">
        <v>34</v>
      </c>
      <c r="G18" s="46"/>
      <c r="H18" s="47"/>
      <c r="I18" s="47"/>
      <c r="J18" s="48"/>
      <c r="K18" s="47"/>
      <c r="L18" s="52"/>
      <c r="M18" s="45" t="s">
        <v>35</v>
      </c>
      <c r="N18" s="45" t="s">
        <v>38</v>
      </c>
      <c r="O18" s="45" t="s">
        <v>37</v>
      </c>
      <c r="P18" s="45" t="s">
        <v>32</v>
      </c>
      <c r="Q18" s="45" t="s">
        <v>32</v>
      </c>
    </row>
    <row r="19" spans="2:18" ht="24" customHeight="1" x14ac:dyDescent="0.2">
      <c r="B19" s="79"/>
      <c r="C19" s="79"/>
      <c r="D19" s="93" t="s">
        <v>2</v>
      </c>
      <c r="E19" s="92" t="s">
        <v>24</v>
      </c>
      <c r="F19" s="33">
        <v>4</v>
      </c>
      <c r="G19" s="35"/>
      <c r="H19" s="36"/>
      <c r="I19" s="36"/>
      <c r="J19" s="37"/>
      <c r="K19" s="36"/>
      <c r="L19" s="51" t="s">
        <v>29</v>
      </c>
      <c r="M19" s="33" t="s">
        <v>19</v>
      </c>
      <c r="N19" s="53" t="s">
        <v>23</v>
      </c>
      <c r="O19" s="33" t="s">
        <v>19</v>
      </c>
      <c r="P19" s="33" t="s">
        <v>19</v>
      </c>
      <c r="Q19" s="36"/>
    </row>
    <row r="20" spans="2:18" ht="24" customHeight="1" x14ac:dyDescent="0.2">
      <c r="B20" s="79"/>
      <c r="C20" s="79"/>
      <c r="D20" s="94"/>
      <c r="E20" s="90"/>
      <c r="F20" s="33" t="s">
        <v>27</v>
      </c>
      <c r="G20" s="40"/>
      <c r="H20" s="41"/>
      <c r="I20" s="41"/>
      <c r="J20" s="42"/>
      <c r="K20" s="41"/>
      <c r="L20" s="2"/>
      <c r="M20" s="39" t="s">
        <v>86</v>
      </c>
      <c r="N20" s="39" t="s">
        <v>87</v>
      </c>
      <c r="O20" s="39" t="s">
        <v>85</v>
      </c>
      <c r="P20" s="39" t="s">
        <v>85</v>
      </c>
      <c r="Q20" s="41"/>
    </row>
    <row r="21" spans="2:18" ht="24" customHeight="1" x14ac:dyDescent="0.2">
      <c r="B21" s="79"/>
      <c r="C21" s="79"/>
      <c r="D21" s="95"/>
      <c r="E21" s="91"/>
      <c r="F21" s="44" t="s">
        <v>34</v>
      </c>
      <c r="G21" s="46"/>
      <c r="H21" s="47"/>
      <c r="I21" s="47"/>
      <c r="J21" s="48"/>
      <c r="K21" s="47"/>
      <c r="L21" s="52"/>
      <c r="M21" s="45" t="s">
        <v>37</v>
      </c>
      <c r="N21" s="45" t="s">
        <v>38</v>
      </c>
      <c r="O21" s="45" t="s">
        <v>32</v>
      </c>
      <c r="P21" s="45" t="s">
        <v>32</v>
      </c>
      <c r="Q21" s="47"/>
    </row>
    <row r="22" spans="2:18" ht="10.050000000000001" customHeight="1" x14ac:dyDescent="0.2"/>
    <row r="23" spans="2:18" ht="24" customHeight="1" x14ac:dyDescent="0.2">
      <c r="D23" s="63" t="s">
        <v>76</v>
      </c>
      <c r="E23" s="66" t="s">
        <v>72</v>
      </c>
      <c r="F23" s="29" t="s">
        <v>88</v>
      </c>
      <c r="G23" s="4">
        <f>SUM(G46)</f>
        <v>0</v>
      </c>
      <c r="H23" s="4">
        <f>SUM(H46)</f>
        <v>300</v>
      </c>
      <c r="I23" s="4">
        <f t="shared" ref="I23:Q23" si="0">SUM(I56)</f>
        <v>0</v>
      </c>
      <c r="J23" s="4">
        <f t="shared" si="0"/>
        <v>0</v>
      </c>
      <c r="K23" s="4">
        <f t="shared" si="0"/>
        <v>0</v>
      </c>
      <c r="L23" s="4">
        <f t="shared" si="0"/>
        <v>0</v>
      </c>
      <c r="M23" s="4">
        <f t="shared" si="0"/>
        <v>0</v>
      </c>
      <c r="N23" s="4">
        <f t="shared" si="0"/>
        <v>0</v>
      </c>
      <c r="O23" s="4">
        <f t="shared" si="0"/>
        <v>0</v>
      </c>
      <c r="P23" s="4">
        <f t="shared" si="0"/>
        <v>0</v>
      </c>
      <c r="Q23" s="4">
        <f t="shared" si="0"/>
        <v>0</v>
      </c>
      <c r="R23" s="18">
        <f>SUM(G23:Q23)</f>
        <v>300</v>
      </c>
    </row>
    <row r="24" spans="2:18" ht="24" customHeight="1" x14ac:dyDescent="0.2">
      <c r="D24" s="64"/>
      <c r="E24" s="67"/>
      <c r="F24" s="29" t="s">
        <v>89</v>
      </c>
      <c r="G24" s="4">
        <f>SUM(G47:G49)</f>
        <v>270</v>
      </c>
      <c r="H24" s="4">
        <f>SUM(H47:H49)</f>
        <v>370</v>
      </c>
      <c r="I24" s="4">
        <f t="shared" ref="I24:Q24" si="1">SUM(I57:I59)</f>
        <v>0</v>
      </c>
      <c r="J24" s="4">
        <f t="shared" si="1"/>
        <v>0</v>
      </c>
      <c r="K24" s="4">
        <f t="shared" si="1"/>
        <v>0</v>
      </c>
      <c r="L24" s="4">
        <f t="shared" si="1"/>
        <v>0</v>
      </c>
      <c r="M24" s="4">
        <f t="shared" si="1"/>
        <v>0</v>
      </c>
      <c r="N24" s="4">
        <f t="shared" si="1"/>
        <v>0</v>
      </c>
      <c r="O24" s="4">
        <f t="shared" si="1"/>
        <v>0</v>
      </c>
      <c r="P24" s="4">
        <f t="shared" si="1"/>
        <v>0</v>
      </c>
      <c r="Q24" s="4">
        <f t="shared" si="1"/>
        <v>0</v>
      </c>
      <c r="R24" s="18">
        <f t="shared" ref="R24:R32" si="2">SUM(G24:Q24)</f>
        <v>640</v>
      </c>
    </row>
    <row r="25" spans="2:18" ht="24" customHeight="1" x14ac:dyDescent="0.2">
      <c r="D25" s="64"/>
      <c r="E25" s="68" t="s">
        <v>80</v>
      </c>
      <c r="F25" s="29" t="s">
        <v>88</v>
      </c>
      <c r="G25" s="20">
        <f>G39</f>
        <v>0</v>
      </c>
      <c r="H25" s="20">
        <f>H39</f>
        <v>120</v>
      </c>
      <c r="I25" s="20">
        <f t="shared" ref="I25:J25" si="3">I39</f>
        <v>120</v>
      </c>
      <c r="J25" s="20">
        <f t="shared" si="3"/>
        <v>60</v>
      </c>
      <c r="K25" s="20">
        <f>K39</f>
        <v>40</v>
      </c>
      <c r="L25" s="20">
        <v>0</v>
      </c>
      <c r="M25" s="20">
        <f>M51</f>
        <v>90</v>
      </c>
      <c r="N25" s="20">
        <f t="shared" ref="N25:P25" si="4">N51</f>
        <v>90</v>
      </c>
      <c r="O25" s="20">
        <f t="shared" si="4"/>
        <v>30</v>
      </c>
      <c r="P25" s="20">
        <f t="shared" si="4"/>
        <v>30</v>
      </c>
      <c r="Q25" s="20">
        <v>0</v>
      </c>
      <c r="R25" s="6">
        <f>SUM(G25:Q25)</f>
        <v>580</v>
      </c>
    </row>
    <row r="26" spans="2:18" ht="24" customHeight="1" x14ac:dyDescent="0.2">
      <c r="D26" s="64"/>
      <c r="E26" s="67"/>
      <c r="F26" s="29" t="s">
        <v>89</v>
      </c>
      <c r="G26" s="4">
        <f>SUM(G40:G42)</f>
        <v>10</v>
      </c>
      <c r="H26" s="4">
        <f>SUM(H40:H42)</f>
        <v>230</v>
      </c>
      <c r="I26" s="4">
        <f>SUM(I40:I42)</f>
        <v>230</v>
      </c>
      <c r="J26" s="4">
        <f>SUM(J40:J42)</f>
        <v>230</v>
      </c>
      <c r="K26" s="4">
        <f>SUM(K40:K42)</f>
        <v>180</v>
      </c>
      <c r="L26" s="4">
        <f>SUM(L52:L54)</f>
        <v>50</v>
      </c>
      <c r="M26" s="4">
        <f t="shared" ref="M26:P26" si="5">SUM(M52:M54)</f>
        <v>130</v>
      </c>
      <c r="N26" s="4">
        <f t="shared" si="5"/>
        <v>130</v>
      </c>
      <c r="O26" s="4">
        <f t="shared" si="5"/>
        <v>130</v>
      </c>
      <c r="P26" s="4">
        <f t="shared" si="5"/>
        <v>130</v>
      </c>
      <c r="Q26" s="4">
        <v>0</v>
      </c>
      <c r="R26" s="18">
        <f t="shared" si="2"/>
        <v>1450</v>
      </c>
    </row>
    <row r="27" spans="2:18" ht="24" customHeight="1" x14ac:dyDescent="0.2">
      <c r="D27" s="64"/>
      <c r="E27" s="68" t="s">
        <v>79</v>
      </c>
      <c r="F27" s="29" t="s">
        <v>88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f>SUM(N39)</f>
        <v>80</v>
      </c>
      <c r="O27" s="20">
        <v>0</v>
      </c>
      <c r="P27" s="20">
        <v>0</v>
      </c>
      <c r="Q27" s="20">
        <v>0</v>
      </c>
      <c r="R27" s="6">
        <f>SUM(G27:Q27)</f>
        <v>80</v>
      </c>
    </row>
    <row r="28" spans="2:18" ht="24" customHeight="1" x14ac:dyDescent="0.2">
      <c r="D28" s="64"/>
      <c r="E28" s="67"/>
      <c r="F28" s="29" t="s">
        <v>89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110</v>
      </c>
      <c r="O28" s="4">
        <v>0</v>
      </c>
      <c r="P28" s="4">
        <v>0</v>
      </c>
      <c r="Q28" s="4">
        <v>0</v>
      </c>
      <c r="R28" s="18">
        <f t="shared" ref="R28" si="6">SUM(G28:Q28)</f>
        <v>110</v>
      </c>
    </row>
    <row r="29" spans="2:18" ht="24" customHeight="1" x14ac:dyDescent="0.2">
      <c r="B29" s="54"/>
      <c r="C29" s="54"/>
      <c r="D29" s="64"/>
      <c r="E29" s="66" t="s">
        <v>73</v>
      </c>
      <c r="F29" s="29" t="s">
        <v>88</v>
      </c>
      <c r="G29" s="20"/>
      <c r="H29" s="20"/>
      <c r="I29" s="20"/>
      <c r="J29" s="20"/>
      <c r="K29" s="20"/>
      <c r="L29" s="20">
        <f t="shared" ref="L29:Q29" si="7">SUM(L46)</f>
        <v>0</v>
      </c>
      <c r="M29" s="20">
        <f t="shared" si="7"/>
        <v>60</v>
      </c>
      <c r="N29" s="20">
        <f t="shared" si="7"/>
        <v>90</v>
      </c>
      <c r="O29" s="20">
        <f t="shared" si="7"/>
        <v>90</v>
      </c>
      <c r="P29" s="20">
        <f t="shared" si="7"/>
        <v>30</v>
      </c>
      <c r="Q29" s="20">
        <f t="shared" si="7"/>
        <v>30</v>
      </c>
      <c r="R29" s="6">
        <f>SUM(G29:Q29)</f>
        <v>300</v>
      </c>
    </row>
    <row r="30" spans="2:18" ht="24" customHeight="1" x14ac:dyDescent="0.2">
      <c r="B30" s="54"/>
      <c r="C30" s="54"/>
      <c r="D30" s="65"/>
      <c r="E30" s="67"/>
      <c r="F30" s="29" t="s">
        <v>89</v>
      </c>
      <c r="G30" s="4"/>
      <c r="H30" s="4"/>
      <c r="I30" s="4"/>
      <c r="J30" s="4"/>
      <c r="K30" s="4"/>
      <c r="L30" s="4">
        <f t="shared" ref="L30:Q30" si="8">SUM(L47:L49)</f>
        <v>60</v>
      </c>
      <c r="M30" s="4">
        <f t="shared" si="8"/>
        <v>140</v>
      </c>
      <c r="N30" s="4">
        <f t="shared" si="8"/>
        <v>140</v>
      </c>
      <c r="O30" s="4">
        <f t="shared" si="8"/>
        <v>140</v>
      </c>
      <c r="P30" s="4">
        <f t="shared" si="8"/>
        <v>140</v>
      </c>
      <c r="Q30" s="4">
        <f t="shared" si="8"/>
        <v>140</v>
      </c>
      <c r="R30" s="18">
        <f t="shared" si="2"/>
        <v>760</v>
      </c>
    </row>
    <row r="31" spans="2:18" ht="24" customHeight="1" x14ac:dyDescent="0.2">
      <c r="B31" s="54"/>
      <c r="C31" s="54"/>
      <c r="D31" s="70" t="s">
        <v>77</v>
      </c>
      <c r="E31" s="71"/>
      <c r="F31" s="29" t="s">
        <v>88</v>
      </c>
      <c r="G31" s="20">
        <f>SUM(G23,G25,G27,G29)</f>
        <v>0</v>
      </c>
      <c r="H31" s="20">
        <f t="shared" ref="H31:Q32" si="9">SUM(H23,H25,H27,H29)</f>
        <v>420</v>
      </c>
      <c r="I31" s="20">
        <f t="shared" si="9"/>
        <v>120</v>
      </c>
      <c r="J31" s="20">
        <f t="shared" si="9"/>
        <v>60</v>
      </c>
      <c r="K31" s="20">
        <f t="shared" si="9"/>
        <v>40</v>
      </c>
      <c r="L31" s="20">
        <f t="shared" si="9"/>
        <v>0</v>
      </c>
      <c r="M31" s="20">
        <f t="shared" si="9"/>
        <v>150</v>
      </c>
      <c r="N31" s="20">
        <f t="shared" si="9"/>
        <v>260</v>
      </c>
      <c r="O31" s="20">
        <f t="shared" si="9"/>
        <v>120</v>
      </c>
      <c r="P31" s="20">
        <f t="shared" si="9"/>
        <v>60</v>
      </c>
      <c r="Q31" s="20">
        <f t="shared" si="9"/>
        <v>30</v>
      </c>
      <c r="R31" s="18">
        <f t="shared" si="2"/>
        <v>1260</v>
      </c>
    </row>
    <row r="32" spans="2:18" ht="24" customHeight="1" thickBot="1" x14ac:dyDescent="0.25">
      <c r="B32" s="54"/>
      <c r="C32" s="54"/>
      <c r="D32" s="72"/>
      <c r="E32" s="73"/>
      <c r="F32" s="19" t="s">
        <v>89</v>
      </c>
      <c r="G32" s="7">
        <f>SUM(G24,G26,G28,G30)</f>
        <v>280</v>
      </c>
      <c r="H32" s="7">
        <f t="shared" si="9"/>
        <v>600</v>
      </c>
      <c r="I32" s="7">
        <f t="shared" si="9"/>
        <v>230</v>
      </c>
      <c r="J32" s="7">
        <f t="shared" si="9"/>
        <v>230</v>
      </c>
      <c r="K32" s="7">
        <f t="shared" si="9"/>
        <v>180</v>
      </c>
      <c r="L32" s="7">
        <f t="shared" si="9"/>
        <v>110</v>
      </c>
      <c r="M32" s="7">
        <f t="shared" si="9"/>
        <v>270</v>
      </c>
      <c r="N32" s="7">
        <f t="shared" si="9"/>
        <v>380</v>
      </c>
      <c r="O32" s="7">
        <f t="shared" si="9"/>
        <v>270</v>
      </c>
      <c r="P32" s="7">
        <f t="shared" si="9"/>
        <v>270</v>
      </c>
      <c r="Q32" s="7">
        <f t="shared" si="9"/>
        <v>140</v>
      </c>
      <c r="R32" s="16">
        <f t="shared" si="2"/>
        <v>2960</v>
      </c>
    </row>
    <row r="33" spans="2:18" ht="24" customHeight="1" thickTop="1" x14ac:dyDescent="0.2">
      <c r="B33" s="54"/>
      <c r="C33" s="54"/>
      <c r="D33" s="74" t="s">
        <v>78</v>
      </c>
      <c r="E33" s="75"/>
      <c r="F33" s="25"/>
      <c r="G33" s="26">
        <f t="shared" ref="G33:R33" si="10">SUM(G31:G32)</f>
        <v>280</v>
      </c>
      <c r="H33" s="26">
        <f t="shared" si="10"/>
        <v>1020</v>
      </c>
      <c r="I33" s="26">
        <f t="shared" si="10"/>
        <v>350</v>
      </c>
      <c r="J33" s="26">
        <f t="shared" si="10"/>
        <v>290</v>
      </c>
      <c r="K33" s="26">
        <f t="shared" si="10"/>
        <v>220</v>
      </c>
      <c r="L33" s="26">
        <f t="shared" si="10"/>
        <v>110</v>
      </c>
      <c r="M33" s="26">
        <f t="shared" si="10"/>
        <v>420</v>
      </c>
      <c r="N33" s="26">
        <f t="shared" si="10"/>
        <v>640</v>
      </c>
      <c r="O33" s="26">
        <f t="shared" si="10"/>
        <v>390</v>
      </c>
      <c r="P33" s="26">
        <f t="shared" si="10"/>
        <v>330</v>
      </c>
      <c r="Q33" s="26">
        <f t="shared" si="10"/>
        <v>170</v>
      </c>
      <c r="R33" s="26">
        <f t="shared" si="10"/>
        <v>4220</v>
      </c>
    </row>
    <row r="34" spans="2:18" ht="10.050000000000001" customHeight="1" thickBot="1" x14ac:dyDescent="0.25">
      <c r="B34" s="54"/>
      <c r="C34" s="54"/>
      <c r="D34" s="54"/>
    </row>
    <row r="35" spans="2:18" ht="36" customHeight="1" thickBot="1" x14ac:dyDescent="0.25">
      <c r="D35" s="54"/>
      <c r="E35" s="28"/>
      <c r="F35" s="55" t="s">
        <v>68</v>
      </c>
      <c r="G35" s="27">
        <v>1</v>
      </c>
      <c r="H35" s="14">
        <v>2</v>
      </c>
      <c r="I35" s="14">
        <v>1</v>
      </c>
      <c r="J35" s="14">
        <v>1</v>
      </c>
      <c r="K35" s="14">
        <v>1</v>
      </c>
      <c r="L35" s="14">
        <v>2</v>
      </c>
      <c r="M35" s="14">
        <v>2</v>
      </c>
      <c r="N35" s="14">
        <v>3</v>
      </c>
      <c r="O35" s="14">
        <v>2</v>
      </c>
      <c r="P35" s="14">
        <v>2</v>
      </c>
      <c r="Q35" s="15">
        <v>1</v>
      </c>
      <c r="R35" s="23" t="s">
        <v>81</v>
      </c>
    </row>
    <row r="36" spans="2:18" ht="10.050000000000001" customHeight="1" x14ac:dyDescent="0.2">
      <c r="D36" s="54"/>
    </row>
    <row r="37" spans="2:18" ht="18" customHeight="1" x14ac:dyDescent="0.2">
      <c r="D37" s="54"/>
      <c r="E37" s="56"/>
      <c r="F37" s="9" t="s">
        <v>47</v>
      </c>
      <c r="G37" s="76" t="s">
        <v>45</v>
      </c>
      <c r="H37" s="77"/>
      <c r="I37" s="77"/>
      <c r="J37" s="77"/>
      <c r="K37" s="78"/>
      <c r="M37" s="9" t="s">
        <v>46</v>
      </c>
      <c r="N37" s="10" t="s">
        <v>71</v>
      </c>
    </row>
    <row r="38" spans="2:18" ht="18" customHeight="1" x14ac:dyDescent="0.2">
      <c r="D38" s="54"/>
      <c r="E38" s="56"/>
      <c r="F38" s="21" t="s">
        <v>66</v>
      </c>
      <c r="G38" s="11">
        <v>0</v>
      </c>
      <c r="H38" s="11">
        <f>16*15</f>
        <v>240</v>
      </c>
      <c r="I38" s="11">
        <f t="shared" ref="I38" si="11">16*15</f>
        <v>240</v>
      </c>
      <c r="J38" s="11">
        <f>8*15</f>
        <v>120</v>
      </c>
      <c r="K38" s="11">
        <f>4*15</f>
        <v>60</v>
      </c>
      <c r="M38" s="21" t="s">
        <v>66</v>
      </c>
      <c r="N38" s="11">
        <v>96</v>
      </c>
    </row>
    <row r="39" spans="2:18" ht="18" customHeight="1" x14ac:dyDescent="0.2">
      <c r="D39" s="54"/>
      <c r="E39" s="56"/>
      <c r="F39" s="22" t="s">
        <v>67</v>
      </c>
      <c r="G39" s="12">
        <v>0</v>
      </c>
      <c r="H39" s="12">
        <f>H38/2</f>
        <v>120</v>
      </c>
      <c r="I39" s="12">
        <f t="shared" ref="I39:J39" si="12">I38/2</f>
        <v>120</v>
      </c>
      <c r="J39" s="12">
        <f t="shared" si="12"/>
        <v>60</v>
      </c>
      <c r="K39" s="12">
        <v>40</v>
      </c>
      <c r="M39" s="22" t="s">
        <v>67</v>
      </c>
      <c r="N39" s="12">
        <v>80</v>
      </c>
    </row>
    <row r="40" spans="2:18" ht="18" customHeight="1" x14ac:dyDescent="0.2">
      <c r="E40" s="3"/>
      <c r="F40" s="13" t="s">
        <v>40</v>
      </c>
      <c r="G40" s="4">
        <v>0</v>
      </c>
      <c r="H40" s="4">
        <v>110</v>
      </c>
      <c r="I40" s="4">
        <v>110</v>
      </c>
      <c r="J40" s="4">
        <v>110</v>
      </c>
      <c r="K40" s="4">
        <v>60</v>
      </c>
      <c r="M40" s="13" t="s">
        <v>40</v>
      </c>
      <c r="N40" s="4">
        <v>25</v>
      </c>
    </row>
    <row r="41" spans="2:18" ht="18" customHeight="1" x14ac:dyDescent="0.2">
      <c r="E41" s="3"/>
      <c r="F41" s="13" t="s">
        <v>44</v>
      </c>
      <c r="G41" s="4">
        <v>10</v>
      </c>
      <c r="H41" s="4">
        <v>70</v>
      </c>
      <c r="I41" s="4">
        <v>70</v>
      </c>
      <c r="J41" s="4">
        <v>70</v>
      </c>
      <c r="K41" s="4">
        <v>70</v>
      </c>
      <c r="M41" s="13" t="s">
        <v>44</v>
      </c>
      <c r="N41" s="4">
        <v>40</v>
      </c>
    </row>
    <row r="42" spans="2:18" ht="18" customHeight="1" x14ac:dyDescent="0.2">
      <c r="E42" s="3"/>
      <c r="F42" s="13" t="s">
        <v>43</v>
      </c>
      <c r="G42" s="4">
        <v>0</v>
      </c>
      <c r="H42" s="4">
        <v>50</v>
      </c>
      <c r="I42" s="4">
        <v>50</v>
      </c>
      <c r="J42" s="4">
        <v>50</v>
      </c>
      <c r="K42" s="4">
        <v>50</v>
      </c>
      <c r="M42" s="13" t="s">
        <v>43</v>
      </c>
      <c r="N42" s="4">
        <v>45</v>
      </c>
    </row>
    <row r="44" spans="2:18" ht="18" customHeight="1" x14ac:dyDescent="0.2">
      <c r="E44" s="3"/>
      <c r="F44" s="9" t="s">
        <v>42</v>
      </c>
      <c r="G44" s="13"/>
      <c r="H44" s="8"/>
      <c r="I44" s="5"/>
      <c r="J44" s="5"/>
      <c r="K44" s="9" t="s">
        <v>41</v>
      </c>
      <c r="L44" s="57" t="s">
        <v>45</v>
      </c>
      <c r="M44" s="58"/>
      <c r="N44" s="58"/>
      <c r="O44" s="58"/>
      <c r="P44" s="58"/>
      <c r="Q44" s="59"/>
      <c r="R44" s="3"/>
    </row>
    <row r="45" spans="2:18" ht="14.4" x14ac:dyDescent="0.2">
      <c r="F45" s="21" t="s">
        <v>66</v>
      </c>
      <c r="G45" s="11">
        <v>0</v>
      </c>
      <c r="H45" s="11">
        <v>300</v>
      </c>
      <c r="J45" s="69" t="s">
        <v>75</v>
      </c>
      <c r="K45" s="21" t="s">
        <v>66</v>
      </c>
      <c r="L45" s="11">
        <v>0</v>
      </c>
      <c r="M45" s="11">
        <f>6*15</f>
        <v>90</v>
      </c>
      <c r="N45" s="11">
        <f>10*15</f>
        <v>150</v>
      </c>
      <c r="O45" s="11">
        <f>8*15</f>
        <v>120</v>
      </c>
      <c r="P45" s="11">
        <f>4*15</f>
        <v>60</v>
      </c>
      <c r="Q45" s="11">
        <f>4*15</f>
        <v>60</v>
      </c>
    </row>
    <row r="46" spans="2:18" ht="14.4" x14ac:dyDescent="0.2">
      <c r="F46" s="22" t="s">
        <v>67</v>
      </c>
      <c r="G46" s="12">
        <v>0</v>
      </c>
      <c r="H46" s="12">
        <v>300</v>
      </c>
      <c r="J46" s="61"/>
      <c r="K46" s="22" t="s">
        <v>67</v>
      </c>
      <c r="L46" s="12">
        <v>0</v>
      </c>
      <c r="M46" s="12">
        <f>4*15</f>
        <v>60</v>
      </c>
      <c r="N46" s="12">
        <f>6*15</f>
        <v>90</v>
      </c>
      <c r="O46" s="12">
        <f>6*15</f>
        <v>90</v>
      </c>
      <c r="P46" s="12">
        <f>2*15</f>
        <v>30</v>
      </c>
      <c r="Q46" s="12">
        <f>2*15</f>
        <v>30</v>
      </c>
    </row>
    <row r="47" spans="2:18" ht="14.4" x14ac:dyDescent="0.2">
      <c r="F47" s="13" t="s">
        <v>40</v>
      </c>
      <c r="G47" s="4">
        <v>70</v>
      </c>
      <c r="H47" s="4">
        <v>70</v>
      </c>
      <c r="J47" s="61"/>
      <c r="K47" s="13" t="s">
        <v>40</v>
      </c>
      <c r="L47" s="4">
        <v>60</v>
      </c>
      <c r="M47" s="4">
        <v>60</v>
      </c>
      <c r="N47" s="4">
        <v>60</v>
      </c>
      <c r="O47" s="4">
        <v>60</v>
      </c>
      <c r="P47" s="4">
        <v>60</v>
      </c>
      <c r="Q47" s="4">
        <v>60</v>
      </c>
    </row>
    <row r="48" spans="2:18" ht="14.4" x14ac:dyDescent="0.2">
      <c r="F48" s="13" t="s">
        <v>44</v>
      </c>
      <c r="G48" s="4">
        <v>150</v>
      </c>
      <c r="H48" s="4">
        <v>150</v>
      </c>
      <c r="J48" s="61"/>
      <c r="K48" s="13" t="s">
        <v>44</v>
      </c>
      <c r="L48" s="4">
        <v>0</v>
      </c>
      <c r="M48" s="4">
        <v>30</v>
      </c>
      <c r="N48" s="4">
        <v>30</v>
      </c>
      <c r="O48" s="4">
        <v>30</v>
      </c>
      <c r="P48" s="4">
        <v>30</v>
      </c>
      <c r="Q48" s="4">
        <v>30</v>
      </c>
    </row>
    <row r="49" spans="5:18" ht="14.4" x14ac:dyDescent="0.2">
      <c r="F49" s="13" t="s">
        <v>43</v>
      </c>
      <c r="G49" s="4">
        <v>50</v>
      </c>
      <c r="H49" s="4">
        <v>150</v>
      </c>
      <c r="J49" s="62"/>
      <c r="K49" s="13" t="s">
        <v>43</v>
      </c>
      <c r="L49" s="4">
        <v>0</v>
      </c>
      <c r="M49" s="4">
        <v>50</v>
      </c>
      <c r="N49" s="4">
        <v>50</v>
      </c>
      <c r="O49" s="4">
        <v>50</v>
      </c>
      <c r="P49" s="4">
        <v>50</v>
      </c>
      <c r="Q49" s="4">
        <v>50</v>
      </c>
    </row>
    <row r="50" spans="5:18" ht="14.4" x14ac:dyDescent="0.2">
      <c r="E50" s="3"/>
      <c r="I50" s="5"/>
      <c r="J50" s="60" t="s">
        <v>74</v>
      </c>
      <c r="K50" s="21" t="s">
        <v>66</v>
      </c>
      <c r="L50" s="11">
        <v>0</v>
      </c>
      <c r="M50" s="11">
        <f>8*15</f>
        <v>120</v>
      </c>
      <c r="N50" s="11">
        <f>10*15</f>
        <v>150</v>
      </c>
      <c r="O50" s="11">
        <f>4*15</f>
        <v>60</v>
      </c>
      <c r="P50" s="11">
        <f>4*15</f>
        <v>60</v>
      </c>
      <c r="Q50" s="11">
        <v>0</v>
      </c>
      <c r="R50" s="3"/>
    </row>
    <row r="51" spans="5:18" ht="14.4" x14ac:dyDescent="0.2">
      <c r="E51" s="3"/>
      <c r="I51" s="5"/>
      <c r="J51" s="61"/>
      <c r="K51" s="22" t="s">
        <v>67</v>
      </c>
      <c r="L51" s="12">
        <v>0</v>
      </c>
      <c r="M51" s="12">
        <f>6*15</f>
        <v>90</v>
      </c>
      <c r="N51" s="12">
        <f>6*15</f>
        <v>90</v>
      </c>
      <c r="O51" s="12">
        <f>2*15</f>
        <v>30</v>
      </c>
      <c r="P51" s="12">
        <f>2*15</f>
        <v>30</v>
      </c>
      <c r="Q51" s="12">
        <v>0</v>
      </c>
      <c r="R51" s="3"/>
    </row>
    <row r="52" spans="5:18" ht="14.4" x14ac:dyDescent="0.2">
      <c r="E52" s="3"/>
      <c r="I52" s="5"/>
      <c r="J52" s="61"/>
      <c r="K52" s="13" t="s">
        <v>40</v>
      </c>
      <c r="L52" s="4">
        <v>50</v>
      </c>
      <c r="M52" s="4">
        <v>50</v>
      </c>
      <c r="N52" s="4">
        <v>50</v>
      </c>
      <c r="O52" s="4">
        <v>50</v>
      </c>
      <c r="P52" s="4">
        <v>50</v>
      </c>
      <c r="Q52" s="4">
        <v>0</v>
      </c>
      <c r="R52" s="3"/>
    </row>
    <row r="53" spans="5:18" ht="14.4" x14ac:dyDescent="0.2">
      <c r="E53" s="3"/>
      <c r="I53" s="5"/>
      <c r="J53" s="61"/>
      <c r="K53" s="13" t="s">
        <v>44</v>
      </c>
      <c r="L53" s="4">
        <v>0</v>
      </c>
      <c r="M53" s="4">
        <v>30</v>
      </c>
      <c r="N53" s="4">
        <v>30</v>
      </c>
      <c r="O53" s="4">
        <v>30</v>
      </c>
      <c r="P53" s="4">
        <v>30</v>
      </c>
      <c r="Q53" s="4">
        <v>0</v>
      </c>
      <c r="R53" s="3"/>
    </row>
    <row r="54" spans="5:18" ht="14.4" x14ac:dyDescent="0.2">
      <c r="E54" s="3"/>
      <c r="I54" s="5"/>
      <c r="J54" s="62"/>
      <c r="K54" s="13" t="s">
        <v>43</v>
      </c>
      <c r="L54" s="4">
        <v>0</v>
      </c>
      <c r="M54" s="4">
        <v>50</v>
      </c>
      <c r="N54" s="4">
        <v>50</v>
      </c>
      <c r="O54" s="4">
        <v>50</v>
      </c>
      <c r="P54" s="4">
        <v>50</v>
      </c>
      <c r="Q54" s="4">
        <v>0</v>
      </c>
      <c r="R54" s="3"/>
    </row>
  </sheetData>
  <mergeCells count="33">
    <mergeCell ref="L44:Q44"/>
    <mergeCell ref="J45:J49"/>
    <mergeCell ref="J50:J54"/>
    <mergeCell ref="D23:D30"/>
    <mergeCell ref="E23:E24"/>
    <mergeCell ref="E25:E26"/>
    <mergeCell ref="E27:E28"/>
    <mergeCell ref="E29:E30"/>
    <mergeCell ref="D31:E32"/>
    <mergeCell ref="D33:E33"/>
    <mergeCell ref="G37:K37"/>
    <mergeCell ref="B13:C15"/>
    <mergeCell ref="D13:D15"/>
    <mergeCell ref="E13:E15"/>
    <mergeCell ref="B16:C21"/>
    <mergeCell ref="D16:D18"/>
    <mergeCell ref="E16:E18"/>
    <mergeCell ref="D19:D21"/>
    <mergeCell ref="E19:E21"/>
    <mergeCell ref="K4:Q4"/>
    <mergeCell ref="B7:C9"/>
    <mergeCell ref="D7:D9"/>
    <mergeCell ref="E7:E9"/>
    <mergeCell ref="B10:B12"/>
    <mergeCell ref="C10:C12"/>
    <mergeCell ref="D10:D12"/>
    <mergeCell ref="E10:E12"/>
    <mergeCell ref="B4:B6"/>
    <mergeCell ref="C4:C6"/>
    <mergeCell ref="D4:D6"/>
    <mergeCell ref="E4:E6"/>
    <mergeCell ref="F4:F6"/>
    <mergeCell ref="G4:J4"/>
  </mergeCells>
  <phoneticPr fontId="6"/>
  <printOptions horizontalCentered="1"/>
  <pageMargins left="0" right="0" top="0.39370078740157483" bottom="0" header="0" footer="0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調達計画</vt:lpstr>
      <vt:lpstr>調達計画!Print_Area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8man89152046</dc:creator>
  <cp:lastModifiedBy>39501</cp:lastModifiedBy>
  <cp:lastPrinted>2025-04-16T05:32:56Z</cp:lastPrinted>
  <dcterms:created xsi:type="dcterms:W3CDTF">2023-08-10T07:58:31Z</dcterms:created>
  <dcterms:modified xsi:type="dcterms:W3CDTF">2025-04-16T05:32:57Z</dcterms:modified>
</cp:coreProperties>
</file>