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0973CB40-165E-4571-82F1-AEF71FCC205C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 上水道 " sheetId="5" r:id="rId1"/>
    <sheet name="上水道2" sheetId="6" r:id="rId2"/>
  </sheets>
  <definedNames>
    <definedName name="_xlnm.Print_Area" localSheetId="0">' 上水道 '!$A$1:$AE$31</definedName>
    <definedName name="_xlnm.Print_Area" localSheetId="1">上水道2!$A$1:$AI$26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4" i="6" l="1"/>
  <c r="AC22" i="6"/>
  <c r="AC23" i="6" s="1"/>
  <c r="AC20" i="6"/>
  <c r="AC21" i="6" s="1"/>
  <c r="AC18" i="6"/>
  <c r="AC16" i="6"/>
  <c r="AC17" i="6" s="1"/>
  <c r="AC15" i="6"/>
  <c r="AC7" i="6"/>
  <c r="AC6" i="6"/>
  <c r="AC5" i="6"/>
  <c r="AC8" i="6" s="1"/>
  <c r="Z30" i="5"/>
  <c r="Z28" i="5"/>
  <c r="Z27" i="5"/>
  <c r="Z29" i="5" s="1"/>
  <c r="Z14" i="5"/>
  <c r="Z12" i="5"/>
  <c r="Z13" i="5" s="1"/>
  <c r="Z9" i="5"/>
</calcChain>
</file>

<file path=xl/sharedStrings.xml><?xml version="1.0" encoding="utf-8"?>
<sst xmlns="http://schemas.openxmlformats.org/spreadsheetml/2006/main" count="97" uniqueCount="66">
  <si>
    <t>総人口</t>
    <rPh sb="0" eb="3">
      <t>ソウジンコウ</t>
    </rPh>
    <phoneticPr fontId="2"/>
  </si>
  <si>
    <t>総世帯数</t>
    <rPh sb="0" eb="1">
      <t>ソウ</t>
    </rPh>
    <rPh sb="1" eb="4">
      <t>セタイスウ</t>
    </rPh>
    <phoneticPr fontId="2"/>
  </si>
  <si>
    <t>上水道</t>
    <rPh sb="0" eb="3">
      <t>ジョウスイドウ</t>
    </rPh>
    <phoneticPr fontId="2"/>
  </si>
  <si>
    <t>給水人口</t>
    <rPh sb="0" eb="2">
      <t>キュウスイ</t>
    </rPh>
    <rPh sb="2" eb="4">
      <t>ジンコウ</t>
    </rPh>
    <phoneticPr fontId="2"/>
  </si>
  <si>
    <t>（人）</t>
    <rPh sb="1" eb="2">
      <t>ニン</t>
    </rPh>
    <phoneticPr fontId="2"/>
  </si>
  <si>
    <t>（世帯）</t>
    <rPh sb="1" eb="3">
      <t>セタイ</t>
    </rPh>
    <phoneticPr fontId="2"/>
  </si>
  <si>
    <t>（戸）</t>
    <rPh sb="1" eb="2">
      <t>コ</t>
    </rPh>
    <phoneticPr fontId="2"/>
  </si>
  <si>
    <t>普及率</t>
    <rPh sb="0" eb="2">
      <t>フキュウ</t>
    </rPh>
    <rPh sb="2" eb="3">
      <t>リツ</t>
    </rPh>
    <phoneticPr fontId="2"/>
  </si>
  <si>
    <t>１日最大配水量</t>
    <rPh sb="1" eb="2">
      <t>ニチ</t>
    </rPh>
    <rPh sb="2" eb="4">
      <t>サイダイ</t>
    </rPh>
    <rPh sb="4" eb="6">
      <t>ハイスイ</t>
    </rPh>
    <rPh sb="6" eb="7">
      <t>リョウ</t>
    </rPh>
    <phoneticPr fontId="2"/>
  </si>
  <si>
    <t>年間配水量</t>
    <rPh sb="0" eb="2">
      <t>ネンカン</t>
    </rPh>
    <rPh sb="2" eb="4">
      <t>ハイスイ</t>
    </rPh>
    <rPh sb="4" eb="5">
      <t>リョウ</t>
    </rPh>
    <phoneticPr fontId="2"/>
  </si>
  <si>
    <t>年間給水量</t>
    <rPh sb="0" eb="2">
      <t>ネンカン</t>
    </rPh>
    <rPh sb="2" eb="4">
      <t>キュウスイ</t>
    </rPh>
    <rPh sb="4" eb="5">
      <t>リョウ</t>
    </rPh>
    <phoneticPr fontId="2"/>
  </si>
  <si>
    <t>１日平均給水量</t>
    <rPh sb="1" eb="2">
      <t>ニチ</t>
    </rPh>
    <rPh sb="2" eb="4">
      <t>ヘイキン</t>
    </rPh>
    <rPh sb="4" eb="6">
      <t>キュウスイ</t>
    </rPh>
    <rPh sb="6" eb="7">
      <t>リョウ</t>
    </rPh>
    <phoneticPr fontId="2"/>
  </si>
  <si>
    <t>１日１人平均給水量</t>
    <rPh sb="1" eb="2">
      <t>ニチ</t>
    </rPh>
    <rPh sb="3" eb="4">
      <t>ニン</t>
    </rPh>
    <rPh sb="4" eb="6">
      <t>ヘイキン</t>
    </rPh>
    <rPh sb="6" eb="8">
      <t>キュウスイ</t>
    </rPh>
    <rPh sb="8" eb="9">
      <t>リョウ</t>
    </rPh>
    <phoneticPr fontId="2"/>
  </si>
  <si>
    <t>有収率</t>
    <rPh sb="0" eb="1">
      <t>ユウ</t>
    </rPh>
    <rPh sb="1" eb="3">
      <t>シュウリツ</t>
    </rPh>
    <phoneticPr fontId="2"/>
  </si>
  <si>
    <t>配水管総延長</t>
    <rPh sb="0" eb="3">
      <t>ハイスイカン</t>
    </rPh>
    <rPh sb="3" eb="6">
      <t>ソウエンチョウ</t>
    </rPh>
    <phoneticPr fontId="2"/>
  </si>
  <si>
    <t>消火栓設置数</t>
    <rPh sb="0" eb="3">
      <t>ショウカセン</t>
    </rPh>
    <rPh sb="3" eb="5">
      <t>セッチ</t>
    </rPh>
    <rPh sb="5" eb="6">
      <t>スウ</t>
    </rPh>
    <phoneticPr fontId="2"/>
  </si>
  <si>
    <t>給水収益</t>
    <rPh sb="0" eb="2">
      <t>キュウスイ</t>
    </rPh>
    <rPh sb="2" eb="4">
      <t>シュウエキ</t>
    </rPh>
    <phoneticPr fontId="2"/>
  </si>
  <si>
    <t>総費用</t>
    <rPh sb="0" eb="3">
      <t>ソウヒヨウ</t>
    </rPh>
    <phoneticPr fontId="2"/>
  </si>
  <si>
    <t>総収益</t>
    <rPh sb="0" eb="3">
      <t>ソウシュウエキ</t>
    </rPh>
    <phoneticPr fontId="2"/>
  </si>
  <si>
    <t>給水戸数</t>
    <rPh sb="0" eb="2">
      <t>キュウスイ</t>
    </rPh>
    <rPh sb="2" eb="4">
      <t>コスウ</t>
    </rPh>
    <phoneticPr fontId="2"/>
  </si>
  <si>
    <t>（箇所）</t>
    <rPh sb="1" eb="3">
      <t>カショ</t>
    </rPh>
    <phoneticPr fontId="2"/>
  </si>
  <si>
    <t>（千円）</t>
    <rPh sb="1" eb="3">
      <t>センエン</t>
    </rPh>
    <phoneticPr fontId="2"/>
  </si>
  <si>
    <t>総数</t>
    <rPh sb="0" eb="2">
      <t>ソウスウ</t>
    </rPh>
    <phoneticPr fontId="2"/>
  </si>
  <si>
    <t>家事用</t>
    <rPh sb="0" eb="3">
      <t>カジヨウ</t>
    </rPh>
    <phoneticPr fontId="2"/>
  </si>
  <si>
    <t>事業所用</t>
    <rPh sb="0" eb="3">
      <t>ジギョウショ</t>
    </rPh>
    <rPh sb="3" eb="4">
      <t>ヨウ</t>
    </rPh>
    <phoneticPr fontId="2"/>
  </si>
  <si>
    <t>営業用</t>
    <rPh sb="0" eb="3">
      <t>エイギョウヨウ</t>
    </rPh>
    <phoneticPr fontId="2"/>
  </si>
  <si>
    <t>その他</t>
    <rPh sb="2" eb="3">
      <t>タ</t>
    </rPh>
    <phoneticPr fontId="2"/>
  </si>
  <si>
    <t>浴場用</t>
    <rPh sb="0" eb="3">
      <t>ヨクジョウヨウ</t>
    </rPh>
    <phoneticPr fontId="2"/>
  </si>
  <si>
    <t>（単位；㎥）</t>
    <rPh sb="1" eb="3">
      <t>タンイ</t>
    </rPh>
    <phoneticPr fontId="2"/>
  </si>
  <si>
    <t>（単位；戸）</t>
    <rPh sb="1" eb="3">
      <t>タンイ</t>
    </rPh>
    <rPh sb="4" eb="5">
      <t>コ</t>
    </rPh>
    <phoneticPr fontId="2"/>
  </si>
  <si>
    <t>事業認可面積</t>
    <rPh sb="0" eb="2">
      <t>ジギョウ</t>
    </rPh>
    <rPh sb="2" eb="4">
      <t>ニンカ</t>
    </rPh>
    <rPh sb="4" eb="6">
      <t>メンセキ</t>
    </rPh>
    <phoneticPr fontId="2"/>
  </si>
  <si>
    <t>整備済面積</t>
    <rPh sb="0" eb="2">
      <t>セイビ</t>
    </rPh>
    <rPh sb="2" eb="3">
      <t>ス</t>
    </rPh>
    <rPh sb="3" eb="5">
      <t>メンセキ</t>
    </rPh>
    <phoneticPr fontId="2"/>
  </si>
  <si>
    <t>整備率</t>
    <rPh sb="0" eb="2">
      <t>セイビ</t>
    </rPh>
    <rPh sb="2" eb="3">
      <t>リツ</t>
    </rPh>
    <phoneticPr fontId="2"/>
  </si>
  <si>
    <t>管渠延長</t>
    <rPh sb="0" eb="1">
      <t>カン</t>
    </rPh>
    <rPh sb="1" eb="2">
      <t>キョ</t>
    </rPh>
    <rPh sb="2" eb="4">
      <t>エンチョウ</t>
    </rPh>
    <phoneticPr fontId="2"/>
  </si>
  <si>
    <t>処理区域内人口</t>
    <rPh sb="0" eb="2">
      <t>ショリ</t>
    </rPh>
    <rPh sb="2" eb="5">
      <t>クイキナイ</t>
    </rPh>
    <rPh sb="5" eb="7">
      <t>ジンコウ</t>
    </rPh>
    <phoneticPr fontId="2"/>
  </si>
  <si>
    <t>水洗化率</t>
    <rPh sb="0" eb="3">
      <t>スイセンカ</t>
    </rPh>
    <rPh sb="3" eb="4">
      <t>リツ</t>
    </rPh>
    <phoneticPr fontId="2"/>
  </si>
  <si>
    <t>年間汚水量</t>
    <rPh sb="0" eb="2">
      <t>ネンカン</t>
    </rPh>
    <rPh sb="2" eb="4">
      <t>オスイ</t>
    </rPh>
    <rPh sb="4" eb="5">
      <t>リョウ</t>
    </rPh>
    <phoneticPr fontId="2"/>
  </si>
  <si>
    <t>（千㎥）</t>
    <rPh sb="1" eb="2">
      <t>セン</t>
    </rPh>
    <phoneticPr fontId="2"/>
  </si>
  <si>
    <t>（㎥）</t>
  </si>
  <si>
    <t>（％）</t>
  </si>
  <si>
    <t>（㍑）</t>
  </si>
  <si>
    <t>（ｍ）</t>
  </si>
  <si>
    <t>Ａ</t>
  </si>
  <si>
    <t>（ｈａ）</t>
  </si>
  <si>
    <t>Ｂ</t>
  </si>
  <si>
    <t>Ｂ／Ａ</t>
  </si>
  <si>
    <t>（㎞）</t>
  </si>
  <si>
    <t>各年度　3月31日現在  上下水道総務課</t>
    <rPh sb="9" eb="11">
      <t>ゲンザイ</t>
    </rPh>
    <rPh sb="13" eb="15">
      <t>ジョウゲ</t>
    </rPh>
    <rPh sb="15" eb="17">
      <t>スイドウ</t>
    </rPh>
    <rPh sb="17" eb="19">
      <t>ソウム</t>
    </rPh>
    <rPh sb="19" eb="20">
      <t>カ</t>
    </rPh>
    <phoneticPr fontId="2"/>
  </si>
  <si>
    <t>各年度　3月31日現在  上下水道総務課</t>
    <rPh sb="13" eb="15">
      <t>ジョウゲ</t>
    </rPh>
    <rPh sb="15" eb="17">
      <t>スイドウ</t>
    </rPh>
    <rPh sb="17" eb="19">
      <t>ソウム</t>
    </rPh>
    <rPh sb="19" eb="20">
      <t>カ</t>
    </rPh>
    <phoneticPr fontId="2"/>
  </si>
  <si>
    <t>各年度　3月31日現在　　上下水道総務課</t>
    <rPh sb="17" eb="19">
      <t>ソウム</t>
    </rPh>
    <phoneticPr fontId="2"/>
  </si>
  <si>
    <t>各年度　3月31日現在　上下水道総務課</t>
    <rPh sb="16" eb="18">
      <t>ソウム</t>
    </rPh>
    <phoneticPr fontId="2"/>
  </si>
  <si>
    <t>６０．上水道の状況</t>
    <rPh sb="3" eb="6">
      <t>ジョウスイドウ</t>
    </rPh>
    <rPh sb="7" eb="9">
      <t>ジョウキョウ</t>
    </rPh>
    <phoneticPr fontId="2"/>
  </si>
  <si>
    <t>６１．用途別給水量</t>
    <rPh sb="3" eb="5">
      <t>ヨウト</t>
    </rPh>
    <rPh sb="5" eb="6">
      <t>ベツ</t>
    </rPh>
    <rPh sb="6" eb="8">
      <t>キュウスイ</t>
    </rPh>
    <rPh sb="8" eb="9">
      <t>リョウ</t>
    </rPh>
    <phoneticPr fontId="2"/>
  </si>
  <si>
    <t>６２．用途別給水栓数</t>
    <rPh sb="3" eb="5">
      <t>ヨウト</t>
    </rPh>
    <rPh sb="5" eb="6">
      <t>ベツ</t>
    </rPh>
    <rPh sb="6" eb="8">
      <t>キュウスイ</t>
    </rPh>
    <rPh sb="8" eb="9">
      <t>セン</t>
    </rPh>
    <rPh sb="9" eb="10">
      <t>カズ</t>
    </rPh>
    <phoneticPr fontId="2"/>
  </si>
  <si>
    <t>６３．下水道の状況</t>
    <rPh sb="3" eb="6">
      <t>ゲスイドウ</t>
    </rPh>
    <rPh sb="7" eb="9">
      <t>ジョウキョウ</t>
    </rPh>
    <phoneticPr fontId="2"/>
  </si>
  <si>
    <t>行政区域内人口</t>
    <rPh sb="0" eb="2">
      <t>ギョウセイ</t>
    </rPh>
    <rPh sb="2" eb="4">
      <t>クイキ</t>
    </rPh>
    <rPh sb="4" eb="5">
      <t>ナイ</t>
    </rPh>
    <rPh sb="5" eb="7">
      <t>ジンコウ</t>
    </rPh>
    <phoneticPr fontId="2"/>
  </si>
  <si>
    <t>C</t>
  </si>
  <si>
    <t>D</t>
  </si>
  <si>
    <t>D／C</t>
  </si>
  <si>
    <t>処理区域内水洗化人口</t>
    <rPh sb="0" eb="2">
      <t>ショリ</t>
    </rPh>
    <rPh sb="2" eb="4">
      <t>クイキ</t>
    </rPh>
    <rPh sb="4" eb="5">
      <t>ナイ</t>
    </rPh>
    <rPh sb="5" eb="8">
      <t>スイセンカ</t>
    </rPh>
    <rPh sb="8" eb="10">
      <t>ジンコウ</t>
    </rPh>
    <phoneticPr fontId="2"/>
  </si>
  <si>
    <t>E</t>
  </si>
  <si>
    <t>（人）</t>
    <rPh sb="1" eb="2">
      <t>ヒト</t>
    </rPh>
    <phoneticPr fontId="2"/>
  </si>
  <si>
    <t>E／D</t>
  </si>
  <si>
    <t>令和4年度</t>
  </si>
  <si>
    <t>令和5年度</t>
  </si>
  <si>
    <t>令和6年度</t>
    <rPh sb="0" eb="2">
      <t>レイワ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</si>
</sst>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3" fillId="2" borderId="40" xfId="0" applyFont="1" applyFill="1" applyBorder="1"/>
    <xf numFmtId="0" fontId="3" fillId="2" borderId="0" xfId="0" applyFont="1" applyFill="1" applyBorder="1"/>
    <xf numFmtId="0" fontId="5" fillId="2" borderId="0" xfId="0" applyFont="1" applyFill="1" applyBorder="1" applyAlignment="1">
      <alignment vertical="center"/>
    </xf>
    <xf numFmtId="0" fontId="3" fillId="2" borderId="42" xfId="0" applyFont="1" applyFill="1" applyBorder="1"/>
    <xf numFmtId="0" fontId="3" fillId="2" borderId="38" xfId="0" applyFont="1" applyFill="1" applyBorder="1"/>
    <xf numFmtId="0" fontId="4" fillId="2" borderId="0" xfId="0" applyFont="1" applyFill="1" applyBorder="1" applyAlignment="1">
      <alignment vertical="center"/>
    </xf>
    <xf numFmtId="0" fontId="5" fillId="2" borderId="41" xfId="0" applyFont="1" applyFill="1" applyBorder="1" applyAlignment="1">
      <alignment vertical="center"/>
    </xf>
    <xf numFmtId="0" fontId="5" fillId="2" borderId="40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distributed" vertical="center" indent="2"/>
    </xf>
    <xf numFmtId="0" fontId="5" fillId="2" borderId="8" xfId="0" applyFont="1" applyFill="1" applyBorder="1" applyAlignment="1">
      <alignment horizontal="distributed" vertical="center" indent="2"/>
    </xf>
    <xf numFmtId="0" fontId="5" fillId="2" borderId="1" xfId="0" applyFont="1" applyFill="1" applyBorder="1" applyAlignment="1">
      <alignment horizontal="distributed" vertical="center" indent="2"/>
    </xf>
    <xf numFmtId="0" fontId="5" fillId="2" borderId="4" xfId="0" applyFont="1" applyFill="1" applyBorder="1" applyAlignment="1">
      <alignment horizontal="distributed" vertical="center" indent="2"/>
    </xf>
    <xf numFmtId="0" fontId="5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right" vertical="center"/>
    </xf>
    <xf numFmtId="176" fontId="10" fillId="2" borderId="22" xfId="0" applyNumberFormat="1" applyFont="1" applyFill="1" applyBorder="1" applyAlignment="1">
      <alignment horizontal="right" vertical="center"/>
    </xf>
    <xf numFmtId="176" fontId="9" fillId="2" borderId="10" xfId="0" applyNumberFormat="1" applyFont="1" applyFill="1" applyBorder="1" applyAlignment="1">
      <alignment horizontal="right" vertical="center"/>
    </xf>
    <xf numFmtId="176" fontId="9" fillId="2" borderId="18" xfId="0" applyNumberFormat="1" applyFont="1" applyFill="1" applyBorder="1" applyAlignment="1">
      <alignment horizontal="right" vertical="center"/>
    </xf>
    <xf numFmtId="176" fontId="10" fillId="2" borderId="19" xfId="0" applyNumberFormat="1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textRotation="255"/>
    </xf>
    <xf numFmtId="0" fontId="5" fillId="2" borderId="18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26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distributed" vertical="center" indent="2"/>
    </xf>
    <xf numFmtId="0" fontId="5" fillId="2" borderId="21" xfId="0" applyFont="1" applyFill="1" applyBorder="1" applyAlignment="1">
      <alignment horizontal="distributed" vertical="center" indent="2"/>
    </xf>
    <xf numFmtId="176" fontId="9" fillId="2" borderId="25" xfId="0" applyNumberFormat="1" applyFont="1" applyFill="1" applyBorder="1" applyAlignment="1">
      <alignment horizontal="right" vertical="center"/>
    </xf>
    <xf numFmtId="176" fontId="9" fillId="2" borderId="20" xfId="0" applyNumberFormat="1" applyFont="1" applyFill="1" applyBorder="1" applyAlignment="1">
      <alignment horizontal="right" vertical="center"/>
    </xf>
    <xf numFmtId="176" fontId="10" fillId="2" borderId="3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176" fontId="7" fillId="2" borderId="18" xfId="0" applyNumberFormat="1" applyFont="1" applyFill="1" applyBorder="1" applyAlignment="1">
      <alignment horizontal="right" vertical="center"/>
    </xf>
    <xf numFmtId="176" fontId="8" fillId="2" borderId="18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0" fontId="5" fillId="2" borderId="23" xfId="0" applyFont="1" applyFill="1" applyBorder="1" applyAlignment="1">
      <alignment horizontal="distributed" vertical="center" indent="1"/>
    </xf>
    <xf numFmtId="0" fontId="5" fillId="2" borderId="11" xfId="0" applyFont="1" applyFill="1" applyBorder="1" applyAlignment="1">
      <alignment horizontal="distributed" vertical="center" indent="1"/>
    </xf>
    <xf numFmtId="0" fontId="5" fillId="2" borderId="7" xfId="0" applyFont="1" applyFill="1" applyBorder="1" applyAlignment="1">
      <alignment horizontal="distributed" vertical="center" indent="1"/>
    </xf>
    <xf numFmtId="0" fontId="5" fillId="2" borderId="1" xfId="0" applyFont="1" applyFill="1" applyBorder="1" applyAlignment="1">
      <alignment horizontal="distributed" vertical="center" inden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distributed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77" fontId="9" fillId="2" borderId="6" xfId="0" applyNumberFormat="1" applyFont="1" applyFill="1" applyBorder="1" applyAlignment="1">
      <alignment horizontal="right" vertical="center"/>
    </xf>
    <xf numFmtId="177" fontId="9" fillId="2" borderId="1" xfId="0" applyNumberFormat="1" applyFont="1" applyFill="1" applyBorder="1" applyAlignment="1">
      <alignment horizontal="right" vertical="center"/>
    </xf>
    <xf numFmtId="177" fontId="10" fillId="2" borderId="22" xfId="0" applyNumberFormat="1" applyFont="1" applyFill="1" applyBorder="1" applyAlignment="1">
      <alignment horizontal="right" vertical="center"/>
    </xf>
    <xf numFmtId="178" fontId="9" fillId="2" borderId="6" xfId="0" applyNumberFormat="1" applyFont="1" applyFill="1" applyBorder="1" applyAlignment="1">
      <alignment horizontal="right"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10" fillId="2" borderId="22" xfId="0" applyNumberFormat="1" applyFont="1" applyFill="1" applyBorder="1" applyAlignment="1">
      <alignment horizontal="right" vertical="center"/>
    </xf>
    <xf numFmtId="177" fontId="7" fillId="2" borderId="1" xfId="0" applyNumberFormat="1" applyFont="1" applyFill="1" applyBorder="1" applyAlignment="1">
      <alignment horizontal="right" vertical="center"/>
    </xf>
    <xf numFmtId="177" fontId="8" fillId="2" borderId="1" xfId="0" applyNumberFormat="1" applyFont="1" applyFill="1" applyBorder="1" applyAlignment="1">
      <alignment horizontal="right" vertical="center"/>
    </xf>
    <xf numFmtId="178" fontId="7" fillId="2" borderId="1" xfId="0" applyNumberFormat="1" applyFont="1" applyFill="1" applyBorder="1" applyAlignment="1">
      <alignment horizontal="right" vertical="center"/>
    </xf>
    <xf numFmtId="178" fontId="8" fillId="2" borderId="1" xfId="0" applyNumberFormat="1" applyFont="1" applyFill="1" applyBorder="1" applyAlignment="1">
      <alignment horizontal="right" vertical="center"/>
    </xf>
    <xf numFmtId="176" fontId="7" fillId="2" borderId="20" xfId="0" applyNumberFormat="1" applyFont="1" applyFill="1" applyBorder="1" applyAlignment="1">
      <alignment horizontal="right" vertical="center"/>
    </xf>
    <xf numFmtId="176" fontId="8" fillId="2" borderId="20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76" fontId="7" fillId="2" borderId="21" xfId="0" applyNumberFormat="1" applyFont="1" applyFill="1" applyBorder="1" applyAlignment="1">
      <alignment horizontal="right" vertical="center"/>
    </xf>
    <xf numFmtId="176" fontId="7" fillId="2" borderId="24" xfId="0" applyNumberFormat="1" applyFont="1" applyFill="1" applyBorder="1" applyAlignment="1">
      <alignment horizontal="right" vertical="center"/>
    </xf>
    <xf numFmtId="176" fontId="8" fillId="2" borderId="24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vertical="center"/>
    </xf>
    <xf numFmtId="176" fontId="7" fillId="2" borderId="4" xfId="0" applyNumberFormat="1" applyFont="1" applyFill="1" applyBorder="1" applyAlignment="1">
      <alignment horizontal="right" vertical="center"/>
    </xf>
    <xf numFmtId="176" fontId="7" fillId="2" borderId="5" xfId="0" applyNumberFormat="1" applyFont="1" applyFill="1" applyBorder="1" applyAlignment="1">
      <alignment horizontal="right" vertical="center"/>
    </xf>
    <xf numFmtId="176" fontId="8" fillId="2" borderId="5" xfId="0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vertical="center"/>
    </xf>
    <xf numFmtId="0" fontId="3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distributed" vertical="center" indent="2"/>
    </xf>
    <xf numFmtId="0" fontId="5" fillId="2" borderId="36" xfId="0" applyFont="1" applyFill="1" applyBorder="1" applyAlignment="1">
      <alignment horizontal="distributed" vertical="center" indent="2"/>
    </xf>
    <xf numFmtId="0" fontId="5" fillId="2" borderId="37" xfId="0" applyFont="1" applyFill="1" applyBorder="1" applyAlignment="1">
      <alignment horizontal="distributed" vertical="center" indent="2"/>
    </xf>
    <xf numFmtId="177" fontId="5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38" fontId="5" fillId="2" borderId="1" xfId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vertical="center"/>
    </xf>
    <xf numFmtId="177" fontId="6" fillId="2" borderId="6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vertical="center"/>
    </xf>
    <xf numFmtId="176" fontId="9" fillId="2" borderId="9" xfId="0" applyNumberFormat="1" applyFont="1" applyFill="1" applyBorder="1" applyAlignment="1">
      <alignment horizontal="right" vertical="center"/>
    </xf>
    <xf numFmtId="176" fontId="10" fillId="2" borderId="9" xfId="0" applyNumberFormat="1" applyFont="1" applyFill="1" applyBorder="1" applyAlignment="1">
      <alignment horizontal="right" vertical="center"/>
    </xf>
    <xf numFmtId="0" fontId="8" fillId="2" borderId="30" xfId="0" applyFont="1" applyFill="1" applyBorder="1" applyAlignment="1">
      <alignment vertical="center"/>
    </xf>
    <xf numFmtId="176" fontId="7" fillId="2" borderId="8" xfId="0" applyNumberFormat="1" applyFont="1" applyFill="1" applyBorder="1" applyAlignment="1">
      <alignment horizontal="right" vertical="center"/>
    </xf>
    <xf numFmtId="176" fontId="7" fillId="2" borderId="9" xfId="0" applyNumberFormat="1" applyFont="1" applyFill="1" applyBorder="1" applyAlignment="1">
      <alignment horizontal="right" vertical="center"/>
    </xf>
    <xf numFmtId="176" fontId="8" fillId="2" borderId="9" xfId="0" applyNumberFormat="1" applyFont="1" applyFill="1" applyBorder="1" applyAlignment="1">
      <alignment horizontal="right" vertical="center"/>
    </xf>
    <xf numFmtId="0" fontId="8" fillId="2" borderId="10" xfId="0" applyFont="1" applyFill="1" applyBorder="1" applyAlignment="1">
      <alignment vertical="center"/>
    </xf>
    <xf numFmtId="176" fontId="9" fillId="2" borderId="24" xfId="0" applyNumberFormat="1" applyFont="1" applyFill="1" applyBorder="1" applyAlignment="1">
      <alignment horizontal="right" vertical="center"/>
    </xf>
    <xf numFmtId="176" fontId="10" fillId="2" borderId="24" xfId="0" applyNumberFormat="1" applyFont="1" applyFill="1" applyBorder="1" applyAlignment="1">
      <alignment horizontal="right" vertical="center"/>
    </xf>
    <xf numFmtId="0" fontId="8" fillId="2" borderId="27" xfId="0" applyFont="1" applyFill="1" applyBorder="1" applyAlignment="1">
      <alignment vertical="center"/>
    </xf>
    <xf numFmtId="176" fontId="9" fillId="2" borderId="5" xfId="0" applyNumberFormat="1" applyFont="1" applyFill="1" applyBorder="1" applyAlignment="1">
      <alignment horizontal="right" vertical="center"/>
    </xf>
    <xf numFmtId="176" fontId="10" fillId="2" borderId="5" xfId="0" applyNumberFormat="1" applyFont="1" applyFill="1" applyBorder="1" applyAlignment="1">
      <alignment horizontal="right" vertical="center"/>
    </xf>
    <xf numFmtId="0" fontId="8" fillId="2" borderId="2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distributed" vertical="center"/>
    </xf>
    <xf numFmtId="0" fontId="5" fillId="2" borderId="4" xfId="0" applyFont="1" applyFill="1" applyBorder="1" applyAlignment="1">
      <alignment horizontal="distributed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177" fontId="5" fillId="2" borderId="18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vertical="center"/>
    </xf>
    <xf numFmtId="177" fontId="6" fillId="2" borderId="10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vertical="center"/>
    </xf>
    <xf numFmtId="38" fontId="4" fillId="2" borderId="22" xfId="1" applyFont="1" applyFill="1" applyBorder="1" applyAlignment="1">
      <alignment vertical="center"/>
    </xf>
    <xf numFmtId="177" fontId="6" fillId="2" borderId="25" xfId="0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5" fillId="2" borderId="26" xfId="0" applyFont="1" applyFill="1" applyBorder="1" applyAlignment="1">
      <alignment horizontal="distributed" vertical="center"/>
    </xf>
    <xf numFmtId="0" fontId="5" fillId="2" borderId="21" xfId="0" applyFont="1" applyFill="1" applyBorder="1" applyAlignment="1">
      <alignment horizontal="distributed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177" fontId="5" fillId="2" borderId="20" xfId="0" applyNumberFormat="1" applyFont="1" applyFill="1" applyBorder="1" applyAlignment="1">
      <alignment horizontal="right" vertical="center"/>
    </xf>
    <xf numFmtId="0" fontId="3" fillId="2" borderId="20" xfId="0" applyFont="1" applyFill="1" applyBorder="1" applyAlignment="1">
      <alignment vertical="center"/>
    </xf>
    <xf numFmtId="0" fontId="11" fillId="2" borderId="7" xfId="0" applyFont="1" applyFill="1" applyBorder="1" applyAlignment="1">
      <alignment horizontal="distributed" vertical="center"/>
    </xf>
    <xf numFmtId="0" fontId="11" fillId="2" borderId="1" xfId="0" applyFont="1" applyFill="1" applyBorder="1" applyAlignment="1">
      <alignment horizontal="distributed" vertical="center"/>
    </xf>
    <xf numFmtId="0" fontId="11" fillId="2" borderId="4" xfId="0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"/>
  <sheetViews>
    <sheetView view="pageLayout" topLeftCell="A45" zoomScaleNormal="100" zoomScaleSheetLayoutView="100" workbookViewId="0">
      <selection activeCell="AM17" sqref="AM17"/>
    </sheetView>
  </sheetViews>
  <sheetFormatPr defaultColWidth="9" defaultRowHeight="17.100000000000001" customHeight="1" x14ac:dyDescent="0.2"/>
  <cols>
    <col min="1" max="31" width="2.33203125" style="5" customWidth="1"/>
    <col min="32" max="32" width="9" style="5"/>
    <col min="33" max="16384" width="9" style="1"/>
  </cols>
  <sheetData>
    <row r="1" spans="1:31" ht="17.10000000000000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4" t="s">
        <v>51</v>
      </c>
      <c r="L1" s="3"/>
      <c r="M1" s="3"/>
      <c r="N1" s="4"/>
      <c r="O1" s="3"/>
      <c r="P1" s="3"/>
      <c r="Q1" s="4"/>
      <c r="R1" s="3"/>
      <c r="AE1" s="6" t="s">
        <v>47</v>
      </c>
    </row>
    <row r="2" spans="1:31" ht="17.10000000000000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17.100000000000001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72" t="s">
        <v>63</v>
      </c>
      <c r="O3" s="73"/>
      <c r="P3" s="73"/>
      <c r="Q3" s="73"/>
      <c r="R3" s="73"/>
      <c r="S3" s="46"/>
      <c r="T3" s="43" t="s">
        <v>64</v>
      </c>
      <c r="U3" s="43"/>
      <c r="V3" s="43"/>
      <c r="W3" s="43"/>
      <c r="X3" s="43"/>
      <c r="Y3" s="20"/>
      <c r="Z3" s="59" t="s">
        <v>65</v>
      </c>
      <c r="AA3" s="30"/>
      <c r="AB3" s="30"/>
      <c r="AC3" s="30"/>
      <c r="AD3" s="30"/>
      <c r="AE3" s="31"/>
    </row>
    <row r="4" spans="1:31" ht="17.100000000000001" customHeight="1" x14ac:dyDescent="0.2">
      <c r="A4" s="50" t="s">
        <v>0</v>
      </c>
      <c r="B4" s="51"/>
      <c r="C4" s="51"/>
      <c r="D4" s="51"/>
      <c r="E4" s="51"/>
      <c r="F4" s="51"/>
      <c r="G4" s="51"/>
      <c r="H4" s="51"/>
      <c r="I4" s="51"/>
      <c r="J4" s="51"/>
      <c r="K4" s="54" t="s">
        <v>4</v>
      </c>
      <c r="L4" s="54"/>
      <c r="M4" s="55"/>
      <c r="N4" s="44">
        <v>81669</v>
      </c>
      <c r="O4" s="44"/>
      <c r="P4" s="44"/>
      <c r="Q4" s="44"/>
      <c r="R4" s="44"/>
      <c r="S4" s="45"/>
      <c r="T4" s="44">
        <v>81782</v>
      </c>
      <c r="U4" s="44"/>
      <c r="V4" s="44"/>
      <c r="W4" s="44"/>
      <c r="X4" s="44"/>
      <c r="Y4" s="45"/>
      <c r="Z4" s="25">
        <v>81742</v>
      </c>
      <c r="AA4" s="26"/>
      <c r="AB4" s="26"/>
      <c r="AC4" s="26"/>
      <c r="AD4" s="26"/>
      <c r="AE4" s="27"/>
    </row>
    <row r="5" spans="1:31" ht="17.100000000000001" customHeight="1" x14ac:dyDescent="0.2">
      <c r="A5" s="52" t="s">
        <v>1</v>
      </c>
      <c r="B5" s="53"/>
      <c r="C5" s="53"/>
      <c r="D5" s="53"/>
      <c r="E5" s="53"/>
      <c r="F5" s="53"/>
      <c r="G5" s="53"/>
      <c r="H5" s="53"/>
      <c r="I5" s="53"/>
      <c r="J5" s="53"/>
      <c r="K5" s="47" t="s">
        <v>5</v>
      </c>
      <c r="L5" s="47"/>
      <c r="M5" s="48"/>
      <c r="N5" s="28">
        <v>35195</v>
      </c>
      <c r="O5" s="28"/>
      <c r="P5" s="28"/>
      <c r="Q5" s="28"/>
      <c r="R5" s="28"/>
      <c r="S5" s="29"/>
      <c r="T5" s="28">
        <v>35719</v>
      </c>
      <c r="U5" s="28"/>
      <c r="V5" s="28"/>
      <c r="W5" s="28"/>
      <c r="X5" s="28"/>
      <c r="Y5" s="29"/>
      <c r="Z5" s="22">
        <v>36170</v>
      </c>
      <c r="AA5" s="23"/>
      <c r="AB5" s="23"/>
      <c r="AC5" s="23"/>
      <c r="AD5" s="23"/>
      <c r="AE5" s="24"/>
    </row>
    <row r="6" spans="1:31" ht="17.100000000000001" customHeight="1" x14ac:dyDescent="0.2">
      <c r="A6" s="34" t="s">
        <v>2</v>
      </c>
      <c r="B6" s="35"/>
      <c r="C6" s="49" t="s">
        <v>3</v>
      </c>
      <c r="D6" s="49"/>
      <c r="E6" s="49"/>
      <c r="F6" s="49"/>
      <c r="G6" s="49"/>
      <c r="H6" s="49"/>
      <c r="I6" s="49"/>
      <c r="J6" s="49"/>
      <c r="K6" s="47" t="s">
        <v>4</v>
      </c>
      <c r="L6" s="47"/>
      <c r="M6" s="48"/>
      <c r="N6" s="28">
        <v>81450</v>
      </c>
      <c r="O6" s="28"/>
      <c r="P6" s="28"/>
      <c r="Q6" s="28"/>
      <c r="R6" s="28"/>
      <c r="S6" s="29"/>
      <c r="T6" s="28">
        <v>81574</v>
      </c>
      <c r="U6" s="28"/>
      <c r="V6" s="28"/>
      <c r="W6" s="28"/>
      <c r="X6" s="28"/>
      <c r="Y6" s="29"/>
      <c r="Z6" s="22">
        <v>81539</v>
      </c>
      <c r="AA6" s="23"/>
      <c r="AB6" s="23"/>
      <c r="AC6" s="23"/>
      <c r="AD6" s="23"/>
      <c r="AE6" s="24"/>
    </row>
    <row r="7" spans="1:31" ht="17.100000000000001" customHeight="1" x14ac:dyDescent="0.2">
      <c r="A7" s="34"/>
      <c r="B7" s="35"/>
      <c r="C7" s="49" t="s">
        <v>19</v>
      </c>
      <c r="D7" s="49"/>
      <c r="E7" s="49"/>
      <c r="F7" s="49"/>
      <c r="G7" s="49"/>
      <c r="H7" s="49"/>
      <c r="I7" s="49"/>
      <c r="J7" s="49"/>
      <c r="K7" s="47" t="s">
        <v>6</v>
      </c>
      <c r="L7" s="47"/>
      <c r="M7" s="48"/>
      <c r="N7" s="28">
        <v>35103</v>
      </c>
      <c r="O7" s="28"/>
      <c r="P7" s="28"/>
      <c r="Q7" s="28"/>
      <c r="R7" s="28"/>
      <c r="S7" s="29"/>
      <c r="T7" s="28">
        <v>35626</v>
      </c>
      <c r="U7" s="28"/>
      <c r="V7" s="28"/>
      <c r="W7" s="28"/>
      <c r="X7" s="28"/>
      <c r="Y7" s="29"/>
      <c r="Z7" s="22">
        <v>36070</v>
      </c>
      <c r="AA7" s="23"/>
      <c r="AB7" s="23"/>
      <c r="AC7" s="23"/>
      <c r="AD7" s="23"/>
      <c r="AE7" s="24"/>
    </row>
    <row r="8" spans="1:31" ht="17.100000000000001" customHeight="1" x14ac:dyDescent="0.2">
      <c r="A8" s="34"/>
      <c r="B8" s="35"/>
      <c r="C8" s="49" t="s">
        <v>9</v>
      </c>
      <c r="D8" s="49"/>
      <c r="E8" s="49"/>
      <c r="F8" s="49"/>
      <c r="G8" s="49"/>
      <c r="H8" s="49"/>
      <c r="I8" s="49"/>
      <c r="J8" s="49"/>
      <c r="K8" s="47" t="s">
        <v>38</v>
      </c>
      <c r="L8" s="47"/>
      <c r="M8" s="48"/>
      <c r="N8" s="28">
        <v>9248264</v>
      </c>
      <c r="O8" s="28"/>
      <c r="P8" s="28"/>
      <c r="Q8" s="28"/>
      <c r="R8" s="28"/>
      <c r="S8" s="29"/>
      <c r="T8" s="28">
        <v>9290164</v>
      </c>
      <c r="U8" s="28"/>
      <c r="V8" s="28"/>
      <c r="W8" s="28"/>
      <c r="X8" s="28"/>
      <c r="Y8" s="29"/>
      <c r="Z8" s="22">
        <v>9339636</v>
      </c>
      <c r="AA8" s="23"/>
      <c r="AB8" s="23"/>
      <c r="AC8" s="23"/>
      <c r="AD8" s="23"/>
      <c r="AE8" s="24"/>
    </row>
    <row r="9" spans="1:31" ht="17.100000000000001" customHeight="1" x14ac:dyDescent="0.2">
      <c r="A9" s="34"/>
      <c r="B9" s="35"/>
      <c r="C9" s="49" t="s">
        <v>7</v>
      </c>
      <c r="D9" s="49"/>
      <c r="E9" s="49"/>
      <c r="F9" s="49"/>
      <c r="G9" s="49"/>
      <c r="H9" s="49"/>
      <c r="I9" s="49"/>
      <c r="J9" s="49"/>
      <c r="K9" s="47" t="s">
        <v>39</v>
      </c>
      <c r="L9" s="47"/>
      <c r="M9" s="48"/>
      <c r="N9" s="66">
        <v>99.8</v>
      </c>
      <c r="O9" s="66"/>
      <c r="P9" s="66"/>
      <c r="Q9" s="66"/>
      <c r="R9" s="66"/>
      <c r="S9" s="67"/>
      <c r="T9" s="66">
        <v>99.8</v>
      </c>
      <c r="U9" s="66"/>
      <c r="V9" s="66"/>
      <c r="W9" s="66"/>
      <c r="X9" s="66"/>
      <c r="Y9" s="67"/>
      <c r="Z9" s="60">
        <f>ROUND(Z6/Z4*100,1)</f>
        <v>99.8</v>
      </c>
      <c r="AA9" s="61"/>
      <c r="AB9" s="61"/>
      <c r="AC9" s="61"/>
      <c r="AD9" s="61"/>
      <c r="AE9" s="62"/>
    </row>
    <row r="10" spans="1:31" ht="17.100000000000001" customHeight="1" x14ac:dyDescent="0.2">
      <c r="A10" s="34"/>
      <c r="B10" s="35"/>
      <c r="C10" s="49" t="s">
        <v>8</v>
      </c>
      <c r="D10" s="49"/>
      <c r="E10" s="49"/>
      <c r="F10" s="49"/>
      <c r="G10" s="49"/>
      <c r="H10" s="49"/>
      <c r="I10" s="49"/>
      <c r="J10" s="49"/>
      <c r="K10" s="47" t="s">
        <v>38</v>
      </c>
      <c r="L10" s="47"/>
      <c r="M10" s="48"/>
      <c r="N10" s="28">
        <v>34934</v>
      </c>
      <c r="O10" s="28"/>
      <c r="P10" s="28"/>
      <c r="Q10" s="28"/>
      <c r="R10" s="28"/>
      <c r="S10" s="29"/>
      <c r="T10" s="28">
        <v>27842</v>
      </c>
      <c r="U10" s="28"/>
      <c r="V10" s="28"/>
      <c r="W10" s="28"/>
      <c r="X10" s="28"/>
      <c r="Y10" s="29"/>
      <c r="Z10" s="22">
        <v>27432</v>
      </c>
      <c r="AA10" s="23"/>
      <c r="AB10" s="23"/>
      <c r="AC10" s="23"/>
      <c r="AD10" s="23"/>
      <c r="AE10" s="24"/>
    </row>
    <row r="11" spans="1:31" ht="17.100000000000001" customHeight="1" x14ac:dyDescent="0.2">
      <c r="A11" s="34"/>
      <c r="B11" s="35"/>
      <c r="C11" s="49" t="s">
        <v>10</v>
      </c>
      <c r="D11" s="49"/>
      <c r="E11" s="49"/>
      <c r="F11" s="49"/>
      <c r="G11" s="49"/>
      <c r="H11" s="49"/>
      <c r="I11" s="49"/>
      <c r="J11" s="49"/>
      <c r="K11" s="47" t="s">
        <v>38</v>
      </c>
      <c r="L11" s="47"/>
      <c r="M11" s="48"/>
      <c r="N11" s="28">
        <v>8582207</v>
      </c>
      <c r="O11" s="28"/>
      <c r="P11" s="28"/>
      <c r="Q11" s="28"/>
      <c r="R11" s="28"/>
      <c r="S11" s="29"/>
      <c r="T11" s="28">
        <v>8460598</v>
      </c>
      <c r="U11" s="28"/>
      <c r="V11" s="28"/>
      <c r="W11" s="28"/>
      <c r="X11" s="28"/>
      <c r="Y11" s="29"/>
      <c r="Z11" s="22">
        <v>8521706</v>
      </c>
      <c r="AA11" s="23"/>
      <c r="AB11" s="23"/>
      <c r="AC11" s="23"/>
      <c r="AD11" s="23"/>
      <c r="AE11" s="24"/>
    </row>
    <row r="12" spans="1:31" ht="17.100000000000001" customHeight="1" x14ac:dyDescent="0.2">
      <c r="A12" s="34"/>
      <c r="B12" s="35"/>
      <c r="C12" s="49" t="s">
        <v>11</v>
      </c>
      <c r="D12" s="49"/>
      <c r="E12" s="49"/>
      <c r="F12" s="49"/>
      <c r="G12" s="49"/>
      <c r="H12" s="49"/>
      <c r="I12" s="49"/>
      <c r="J12" s="49"/>
      <c r="K12" s="47" t="s">
        <v>38</v>
      </c>
      <c r="L12" s="47"/>
      <c r="M12" s="48"/>
      <c r="N12" s="28">
        <v>23513</v>
      </c>
      <c r="O12" s="28"/>
      <c r="P12" s="28"/>
      <c r="Q12" s="28"/>
      <c r="R12" s="28"/>
      <c r="S12" s="29"/>
      <c r="T12" s="28">
        <v>23116</v>
      </c>
      <c r="U12" s="28"/>
      <c r="V12" s="28"/>
      <c r="W12" s="28"/>
      <c r="X12" s="28"/>
      <c r="Y12" s="29"/>
      <c r="Z12" s="22">
        <f>ROUND(Z11/365,0)</f>
        <v>23347</v>
      </c>
      <c r="AA12" s="23"/>
      <c r="AB12" s="23"/>
      <c r="AC12" s="23"/>
      <c r="AD12" s="23"/>
      <c r="AE12" s="24"/>
    </row>
    <row r="13" spans="1:31" ht="17.100000000000001" customHeight="1" x14ac:dyDescent="0.2">
      <c r="A13" s="34"/>
      <c r="B13" s="35"/>
      <c r="C13" s="49" t="s">
        <v>12</v>
      </c>
      <c r="D13" s="49"/>
      <c r="E13" s="49"/>
      <c r="F13" s="49"/>
      <c r="G13" s="49"/>
      <c r="H13" s="49"/>
      <c r="I13" s="49"/>
      <c r="J13" s="49"/>
      <c r="K13" s="47" t="s">
        <v>40</v>
      </c>
      <c r="L13" s="47"/>
      <c r="M13" s="48"/>
      <c r="N13" s="28">
        <v>289</v>
      </c>
      <c r="O13" s="28"/>
      <c r="P13" s="28"/>
      <c r="Q13" s="28"/>
      <c r="R13" s="28"/>
      <c r="S13" s="29"/>
      <c r="T13" s="28">
        <v>283</v>
      </c>
      <c r="U13" s="28"/>
      <c r="V13" s="28"/>
      <c r="W13" s="28"/>
      <c r="X13" s="28"/>
      <c r="Y13" s="29"/>
      <c r="Z13" s="22">
        <f>ROUND(Z12/Z6*1000,0)</f>
        <v>286</v>
      </c>
      <c r="AA13" s="23"/>
      <c r="AB13" s="23"/>
      <c r="AC13" s="23"/>
      <c r="AD13" s="23"/>
      <c r="AE13" s="24"/>
    </row>
    <row r="14" spans="1:31" ht="17.100000000000001" customHeight="1" x14ac:dyDescent="0.2">
      <c r="A14" s="34"/>
      <c r="B14" s="35"/>
      <c r="C14" s="49" t="s">
        <v>13</v>
      </c>
      <c r="D14" s="49"/>
      <c r="E14" s="49"/>
      <c r="F14" s="49"/>
      <c r="G14" s="49"/>
      <c r="H14" s="49"/>
      <c r="I14" s="49"/>
      <c r="J14" s="49"/>
      <c r="K14" s="47" t="s">
        <v>39</v>
      </c>
      <c r="L14" s="47"/>
      <c r="M14" s="48"/>
      <c r="N14" s="68">
        <v>92.8</v>
      </c>
      <c r="O14" s="68"/>
      <c r="P14" s="68"/>
      <c r="Q14" s="68"/>
      <c r="R14" s="68"/>
      <c r="S14" s="69"/>
      <c r="T14" s="68">
        <v>91.07</v>
      </c>
      <c r="U14" s="68"/>
      <c r="V14" s="68"/>
      <c r="W14" s="68"/>
      <c r="X14" s="68"/>
      <c r="Y14" s="69"/>
      <c r="Z14" s="63">
        <f>ROUND(Z11/Z8*100,2)</f>
        <v>91.24</v>
      </c>
      <c r="AA14" s="64"/>
      <c r="AB14" s="64"/>
      <c r="AC14" s="64"/>
      <c r="AD14" s="64"/>
      <c r="AE14" s="65"/>
    </row>
    <row r="15" spans="1:31" ht="17.100000000000001" customHeight="1" x14ac:dyDescent="0.2">
      <c r="A15" s="34"/>
      <c r="B15" s="35"/>
      <c r="C15" s="49" t="s">
        <v>14</v>
      </c>
      <c r="D15" s="49"/>
      <c r="E15" s="49"/>
      <c r="F15" s="49"/>
      <c r="G15" s="49"/>
      <c r="H15" s="49"/>
      <c r="I15" s="49"/>
      <c r="J15" s="49"/>
      <c r="K15" s="47" t="s">
        <v>41</v>
      </c>
      <c r="L15" s="47"/>
      <c r="M15" s="48"/>
      <c r="N15" s="28">
        <v>563234</v>
      </c>
      <c r="O15" s="28"/>
      <c r="P15" s="28"/>
      <c r="Q15" s="28"/>
      <c r="R15" s="28"/>
      <c r="S15" s="29"/>
      <c r="T15" s="28">
        <v>563623</v>
      </c>
      <c r="U15" s="28"/>
      <c r="V15" s="28"/>
      <c r="W15" s="28"/>
      <c r="X15" s="28"/>
      <c r="Y15" s="29"/>
      <c r="Z15" s="22">
        <v>566243</v>
      </c>
      <c r="AA15" s="23"/>
      <c r="AB15" s="23"/>
      <c r="AC15" s="23"/>
      <c r="AD15" s="23"/>
      <c r="AE15" s="24"/>
    </row>
    <row r="16" spans="1:31" ht="17.100000000000001" customHeight="1" x14ac:dyDescent="0.2">
      <c r="A16" s="34"/>
      <c r="B16" s="35"/>
      <c r="C16" s="49" t="s">
        <v>15</v>
      </c>
      <c r="D16" s="49"/>
      <c r="E16" s="49"/>
      <c r="F16" s="49"/>
      <c r="G16" s="49"/>
      <c r="H16" s="49"/>
      <c r="I16" s="49"/>
      <c r="J16" s="49"/>
      <c r="K16" s="47" t="s">
        <v>20</v>
      </c>
      <c r="L16" s="47"/>
      <c r="M16" s="48"/>
      <c r="N16" s="28">
        <v>2173</v>
      </c>
      <c r="O16" s="28"/>
      <c r="P16" s="28"/>
      <c r="Q16" s="28"/>
      <c r="R16" s="28"/>
      <c r="S16" s="29"/>
      <c r="T16" s="28">
        <v>2184</v>
      </c>
      <c r="U16" s="28"/>
      <c r="V16" s="28"/>
      <c r="W16" s="28"/>
      <c r="X16" s="28"/>
      <c r="Y16" s="29"/>
      <c r="Z16" s="22">
        <v>2193</v>
      </c>
      <c r="AA16" s="23"/>
      <c r="AB16" s="23"/>
      <c r="AC16" s="23"/>
      <c r="AD16" s="23"/>
      <c r="AE16" s="24"/>
    </row>
    <row r="17" spans="1:31" ht="17.100000000000001" customHeight="1" x14ac:dyDescent="0.2">
      <c r="A17" s="34"/>
      <c r="B17" s="35"/>
      <c r="C17" s="49" t="s">
        <v>16</v>
      </c>
      <c r="D17" s="49"/>
      <c r="E17" s="49"/>
      <c r="F17" s="49"/>
      <c r="G17" s="49"/>
      <c r="H17" s="49"/>
      <c r="I17" s="49"/>
      <c r="J17" s="49"/>
      <c r="K17" s="47" t="s">
        <v>21</v>
      </c>
      <c r="L17" s="47"/>
      <c r="M17" s="48"/>
      <c r="N17" s="28">
        <v>1425495</v>
      </c>
      <c r="O17" s="28"/>
      <c r="P17" s="28"/>
      <c r="Q17" s="28"/>
      <c r="R17" s="28"/>
      <c r="S17" s="29"/>
      <c r="T17" s="28">
        <v>1410162</v>
      </c>
      <c r="U17" s="28"/>
      <c r="V17" s="28"/>
      <c r="W17" s="28"/>
      <c r="X17" s="28"/>
      <c r="Y17" s="29"/>
      <c r="Z17" s="22">
        <v>1422428</v>
      </c>
      <c r="AA17" s="23"/>
      <c r="AB17" s="23"/>
      <c r="AC17" s="23"/>
      <c r="AD17" s="23"/>
      <c r="AE17" s="24"/>
    </row>
    <row r="18" spans="1:31" ht="17.100000000000001" customHeight="1" x14ac:dyDescent="0.2">
      <c r="A18" s="34"/>
      <c r="B18" s="35"/>
      <c r="C18" s="49" t="s">
        <v>17</v>
      </c>
      <c r="D18" s="49"/>
      <c r="E18" s="49"/>
      <c r="F18" s="49"/>
      <c r="G18" s="49"/>
      <c r="H18" s="49"/>
      <c r="I18" s="49"/>
      <c r="J18" s="49"/>
      <c r="K18" s="47" t="s">
        <v>21</v>
      </c>
      <c r="L18" s="47"/>
      <c r="M18" s="48"/>
      <c r="N18" s="28">
        <v>1494409</v>
      </c>
      <c r="O18" s="28"/>
      <c r="P18" s="28"/>
      <c r="Q18" s="28"/>
      <c r="R18" s="28"/>
      <c r="S18" s="29"/>
      <c r="T18" s="28">
        <v>1511551</v>
      </c>
      <c r="U18" s="28"/>
      <c r="V18" s="28"/>
      <c r="W18" s="28"/>
      <c r="X18" s="28"/>
      <c r="Y18" s="29"/>
      <c r="Z18" s="22">
        <v>1486855</v>
      </c>
      <c r="AA18" s="23"/>
      <c r="AB18" s="23"/>
      <c r="AC18" s="23"/>
      <c r="AD18" s="23"/>
      <c r="AE18" s="24"/>
    </row>
    <row r="19" spans="1:31" ht="17.100000000000001" customHeight="1" x14ac:dyDescent="0.2">
      <c r="A19" s="36"/>
      <c r="B19" s="37"/>
      <c r="C19" s="56" t="s">
        <v>18</v>
      </c>
      <c r="D19" s="56"/>
      <c r="E19" s="56"/>
      <c r="F19" s="56"/>
      <c r="G19" s="56"/>
      <c r="H19" s="56"/>
      <c r="I19" s="56"/>
      <c r="J19" s="56"/>
      <c r="K19" s="57" t="s">
        <v>21</v>
      </c>
      <c r="L19" s="57"/>
      <c r="M19" s="58"/>
      <c r="N19" s="70">
        <v>1647094</v>
      </c>
      <c r="O19" s="70"/>
      <c r="P19" s="70"/>
      <c r="Q19" s="70"/>
      <c r="R19" s="70"/>
      <c r="S19" s="71"/>
      <c r="T19" s="70">
        <v>1638530</v>
      </c>
      <c r="U19" s="70"/>
      <c r="V19" s="70"/>
      <c r="W19" s="70"/>
      <c r="X19" s="70"/>
      <c r="Y19" s="71"/>
      <c r="Z19" s="40">
        <v>1668913</v>
      </c>
      <c r="AA19" s="41"/>
      <c r="AB19" s="41"/>
      <c r="AC19" s="41"/>
      <c r="AD19" s="41"/>
      <c r="AE19" s="42"/>
    </row>
    <row r="20" spans="1:31" ht="17.10000000000000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31" ht="17.10000000000000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31" ht="17.100000000000001" customHeight="1" x14ac:dyDescent="0.2">
      <c r="A22" s="5" t="s">
        <v>28</v>
      </c>
      <c r="B22" s="3"/>
      <c r="C22" s="3"/>
      <c r="D22" s="3"/>
      <c r="E22" s="3"/>
      <c r="F22" s="3"/>
      <c r="G22" s="3"/>
      <c r="H22" s="3"/>
      <c r="I22" s="3"/>
      <c r="J22" s="3"/>
      <c r="K22" s="4" t="s">
        <v>52</v>
      </c>
      <c r="L22" s="3"/>
      <c r="M22" s="3"/>
      <c r="N22" s="4"/>
      <c r="O22" s="3"/>
      <c r="P22" s="3"/>
      <c r="Q22" s="4"/>
      <c r="R22" s="3"/>
      <c r="AE22" s="6" t="s">
        <v>48</v>
      </c>
    </row>
    <row r="23" spans="1:31" ht="17.10000000000000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31" ht="17.100000000000001" customHeight="1" x14ac:dyDescent="0.2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  <c r="N24" s="43" t="s">
        <v>63</v>
      </c>
      <c r="O24" s="43"/>
      <c r="P24" s="43"/>
      <c r="Q24" s="43"/>
      <c r="R24" s="43"/>
      <c r="S24" s="20"/>
      <c r="T24" s="46" t="s">
        <v>64</v>
      </c>
      <c r="U24" s="43"/>
      <c r="V24" s="43"/>
      <c r="W24" s="43"/>
      <c r="X24" s="43"/>
      <c r="Y24" s="21"/>
      <c r="Z24" s="30" t="s">
        <v>65</v>
      </c>
      <c r="AA24" s="30"/>
      <c r="AB24" s="30"/>
      <c r="AC24" s="30"/>
      <c r="AD24" s="30"/>
      <c r="AE24" s="31"/>
    </row>
    <row r="25" spans="1:31" ht="17.100000000000001" customHeight="1" x14ac:dyDescent="0.2">
      <c r="A25" s="32" t="s">
        <v>2</v>
      </c>
      <c r="B25" s="33"/>
      <c r="C25" s="15" t="s">
        <v>22</v>
      </c>
      <c r="D25" s="15"/>
      <c r="E25" s="15"/>
      <c r="F25" s="15"/>
      <c r="G25" s="15"/>
      <c r="H25" s="15"/>
      <c r="I25" s="15"/>
      <c r="J25" s="15"/>
      <c r="K25" s="15"/>
      <c r="L25" s="15"/>
      <c r="M25" s="16"/>
      <c r="N25" s="44">
        <v>8582207</v>
      </c>
      <c r="O25" s="44"/>
      <c r="P25" s="44"/>
      <c r="Q25" s="44"/>
      <c r="R25" s="44"/>
      <c r="S25" s="45"/>
      <c r="T25" s="44">
        <v>8460598</v>
      </c>
      <c r="U25" s="44"/>
      <c r="V25" s="44"/>
      <c r="W25" s="44"/>
      <c r="X25" s="44"/>
      <c r="Y25" s="45"/>
      <c r="Z25" s="25">
        <v>8521706</v>
      </c>
      <c r="AA25" s="26"/>
      <c r="AB25" s="26"/>
      <c r="AC25" s="26"/>
      <c r="AD25" s="26"/>
      <c r="AE25" s="27"/>
    </row>
    <row r="26" spans="1:31" ht="17.100000000000001" customHeight="1" x14ac:dyDescent="0.2">
      <c r="A26" s="34"/>
      <c r="B26" s="35"/>
      <c r="C26" s="17" t="s">
        <v>23</v>
      </c>
      <c r="D26" s="17"/>
      <c r="E26" s="17"/>
      <c r="F26" s="17"/>
      <c r="G26" s="17"/>
      <c r="H26" s="17"/>
      <c r="I26" s="17"/>
      <c r="J26" s="17"/>
      <c r="K26" s="17"/>
      <c r="L26" s="17"/>
      <c r="M26" s="18"/>
      <c r="N26" s="28">
        <v>7431988</v>
      </c>
      <c r="O26" s="28"/>
      <c r="P26" s="28"/>
      <c r="Q26" s="28"/>
      <c r="R26" s="28"/>
      <c r="S26" s="29"/>
      <c r="T26" s="28">
        <v>7304959</v>
      </c>
      <c r="U26" s="28"/>
      <c r="V26" s="28"/>
      <c r="W26" s="28"/>
      <c r="X26" s="28"/>
      <c r="Y26" s="29"/>
      <c r="Z26" s="22">
        <v>7337476</v>
      </c>
      <c r="AA26" s="23"/>
      <c r="AB26" s="23"/>
      <c r="AC26" s="23"/>
      <c r="AD26" s="23"/>
      <c r="AE26" s="24"/>
    </row>
    <row r="27" spans="1:31" ht="17.100000000000001" customHeight="1" x14ac:dyDescent="0.2">
      <c r="A27" s="34"/>
      <c r="B27" s="35"/>
      <c r="C27" s="17" t="s">
        <v>24</v>
      </c>
      <c r="D27" s="17"/>
      <c r="E27" s="17"/>
      <c r="F27" s="17"/>
      <c r="G27" s="17"/>
      <c r="H27" s="17"/>
      <c r="I27" s="17"/>
      <c r="J27" s="17"/>
      <c r="K27" s="17"/>
      <c r="L27" s="17"/>
      <c r="M27" s="18"/>
      <c r="N27" s="28">
        <v>577530</v>
      </c>
      <c r="O27" s="28"/>
      <c r="P27" s="28"/>
      <c r="Q27" s="28"/>
      <c r="R27" s="28"/>
      <c r="S27" s="29"/>
      <c r="T27" s="28">
        <v>726354</v>
      </c>
      <c r="U27" s="28"/>
      <c r="V27" s="28"/>
      <c r="W27" s="28"/>
      <c r="X27" s="28"/>
      <c r="Y27" s="29"/>
      <c r="Z27" s="22">
        <f>ROUND((360094+581738+197499)*1.002846,0)</f>
        <v>1142574</v>
      </c>
      <c r="AA27" s="23"/>
      <c r="AB27" s="23"/>
      <c r="AC27" s="23"/>
      <c r="AD27" s="23"/>
      <c r="AE27" s="24"/>
    </row>
    <row r="28" spans="1:31" ht="17.100000000000001" customHeight="1" x14ac:dyDescent="0.2">
      <c r="A28" s="34"/>
      <c r="B28" s="35"/>
      <c r="C28" s="17" t="s">
        <v>25</v>
      </c>
      <c r="D28" s="17"/>
      <c r="E28" s="17"/>
      <c r="F28" s="17"/>
      <c r="G28" s="17"/>
      <c r="H28" s="17"/>
      <c r="I28" s="17"/>
      <c r="J28" s="17"/>
      <c r="K28" s="17"/>
      <c r="L28" s="17"/>
      <c r="M28" s="18"/>
      <c r="N28" s="28">
        <v>558483</v>
      </c>
      <c r="O28" s="28"/>
      <c r="P28" s="28"/>
      <c r="Q28" s="28"/>
      <c r="R28" s="28"/>
      <c r="S28" s="29"/>
      <c r="T28" s="28">
        <v>413497</v>
      </c>
      <c r="U28" s="28"/>
      <c r="V28" s="28"/>
      <c r="W28" s="28"/>
      <c r="X28" s="28"/>
      <c r="Y28" s="29"/>
      <c r="Z28" s="22">
        <f>ROUND(12615*1.002846,0)</f>
        <v>12651</v>
      </c>
      <c r="AA28" s="23"/>
      <c r="AB28" s="23"/>
      <c r="AC28" s="23"/>
      <c r="AD28" s="23"/>
      <c r="AE28" s="24"/>
    </row>
    <row r="29" spans="1:31" ht="17.100000000000001" customHeight="1" x14ac:dyDescent="0.2">
      <c r="A29" s="34"/>
      <c r="B29" s="35"/>
      <c r="C29" s="17" t="s">
        <v>26</v>
      </c>
      <c r="D29" s="17"/>
      <c r="E29" s="17"/>
      <c r="F29" s="17"/>
      <c r="G29" s="17"/>
      <c r="H29" s="17"/>
      <c r="I29" s="17"/>
      <c r="J29" s="17"/>
      <c r="K29" s="17"/>
      <c r="L29" s="17"/>
      <c r="M29" s="18"/>
      <c r="N29" s="28">
        <v>14022</v>
      </c>
      <c r="O29" s="28"/>
      <c r="P29" s="28"/>
      <c r="Q29" s="28"/>
      <c r="R29" s="28"/>
      <c r="S29" s="29"/>
      <c r="T29" s="28">
        <v>15579</v>
      </c>
      <c r="U29" s="28"/>
      <c r="V29" s="28"/>
      <c r="W29" s="28"/>
      <c r="X29" s="28"/>
      <c r="Y29" s="29"/>
      <c r="Z29" s="22">
        <f>Z25-Z26-Z27-Z28-Z30</f>
        <v>28740</v>
      </c>
      <c r="AA29" s="23"/>
      <c r="AB29" s="23"/>
      <c r="AC29" s="23"/>
      <c r="AD29" s="23"/>
      <c r="AE29" s="24"/>
    </row>
    <row r="30" spans="1:31" ht="17.100000000000001" customHeight="1" x14ac:dyDescent="0.2">
      <c r="A30" s="36"/>
      <c r="B30" s="37"/>
      <c r="C30" s="38" t="s">
        <v>27</v>
      </c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70">
        <v>184</v>
      </c>
      <c r="O30" s="70"/>
      <c r="P30" s="70"/>
      <c r="Q30" s="70"/>
      <c r="R30" s="70"/>
      <c r="S30" s="71"/>
      <c r="T30" s="70">
        <v>209</v>
      </c>
      <c r="U30" s="70"/>
      <c r="V30" s="70"/>
      <c r="W30" s="70"/>
      <c r="X30" s="70"/>
      <c r="Y30" s="71"/>
      <c r="Z30" s="40">
        <f>ROUND(264*1.002846,0)</f>
        <v>265</v>
      </c>
      <c r="AA30" s="41"/>
      <c r="AB30" s="41"/>
      <c r="AC30" s="41"/>
      <c r="AD30" s="41"/>
      <c r="AE30" s="42"/>
    </row>
  </sheetData>
  <mergeCells count="114">
    <mergeCell ref="N30:S30"/>
    <mergeCell ref="N29:S29"/>
    <mergeCell ref="T30:Y30"/>
    <mergeCell ref="T29:Y29"/>
    <mergeCell ref="T27:Y27"/>
    <mergeCell ref="N19:S19"/>
    <mergeCell ref="N3:S3"/>
    <mergeCell ref="T3:Y3"/>
    <mergeCell ref="N14:S14"/>
    <mergeCell ref="Z19:AE19"/>
    <mergeCell ref="Z15:AE15"/>
    <mergeCell ref="N18:S18"/>
    <mergeCell ref="T16:Y16"/>
    <mergeCell ref="Z18:AE18"/>
    <mergeCell ref="N15:S15"/>
    <mergeCell ref="N16:S16"/>
    <mergeCell ref="N4:S4"/>
    <mergeCell ref="N5:S5"/>
    <mergeCell ref="T4:Y4"/>
    <mergeCell ref="T5:Y5"/>
    <mergeCell ref="N13:S13"/>
    <mergeCell ref="T6:Y6"/>
    <mergeCell ref="T7:Y7"/>
    <mergeCell ref="T9:Y9"/>
    <mergeCell ref="N9:S9"/>
    <mergeCell ref="N10:S10"/>
    <mergeCell ref="T10:Y10"/>
    <mergeCell ref="T14:Y14"/>
    <mergeCell ref="N8:S8"/>
    <mergeCell ref="T8:Y8"/>
    <mergeCell ref="T18:Y18"/>
    <mergeCell ref="T19:Y19"/>
    <mergeCell ref="Z3:AE3"/>
    <mergeCell ref="Z16:AE16"/>
    <mergeCell ref="Z17:AE17"/>
    <mergeCell ref="Z7:AE7"/>
    <mergeCell ref="Z12:AE12"/>
    <mergeCell ref="Z6:AE6"/>
    <mergeCell ref="N11:S11"/>
    <mergeCell ref="Z10:AE10"/>
    <mergeCell ref="Z9:AE9"/>
    <mergeCell ref="T11:Y11"/>
    <mergeCell ref="Z11:AE11"/>
    <mergeCell ref="N12:S12"/>
    <mergeCell ref="Z5:AE5"/>
    <mergeCell ref="Z8:AE8"/>
    <mergeCell ref="Z4:AE4"/>
    <mergeCell ref="N6:S6"/>
    <mergeCell ref="N7:S7"/>
    <mergeCell ref="Z14:AE14"/>
    <mergeCell ref="Z13:AE13"/>
    <mergeCell ref="T13:Y13"/>
    <mergeCell ref="T15:Y15"/>
    <mergeCell ref="T17:Y17"/>
    <mergeCell ref="T12:Y12"/>
    <mergeCell ref="N17:S17"/>
    <mergeCell ref="C19:J19"/>
    <mergeCell ref="A6:B19"/>
    <mergeCell ref="K12:M12"/>
    <mergeCell ref="C6:J6"/>
    <mergeCell ref="C7:J7"/>
    <mergeCell ref="C9:J9"/>
    <mergeCell ref="K8:M8"/>
    <mergeCell ref="K9:M9"/>
    <mergeCell ref="C11:J11"/>
    <mergeCell ref="C8:J8"/>
    <mergeCell ref="K19:M19"/>
    <mergeCell ref="A3:M3"/>
    <mergeCell ref="K18:M18"/>
    <mergeCell ref="C15:J15"/>
    <mergeCell ref="C16:J16"/>
    <mergeCell ref="C13:J13"/>
    <mergeCell ref="C14:J14"/>
    <mergeCell ref="C12:J12"/>
    <mergeCell ref="A4:J4"/>
    <mergeCell ref="A5:J5"/>
    <mergeCell ref="C10:J10"/>
    <mergeCell ref="K4:M4"/>
    <mergeCell ref="K5:M5"/>
    <mergeCell ref="K6:M6"/>
    <mergeCell ref="K17:M17"/>
    <mergeCell ref="K16:M16"/>
    <mergeCell ref="K15:M15"/>
    <mergeCell ref="K14:M14"/>
    <mergeCell ref="K7:M7"/>
    <mergeCell ref="K10:M10"/>
    <mergeCell ref="K11:M11"/>
    <mergeCell ref="K13:M13"/>
    <mergeCell ref="C17:J17"/>
    <mergeCell ref="C18:J18"/>
    <mergeCell ref="C25:M25"/>
    <mergeCell ref="C26:M26"/>
    <mergeCell ref="A24:M24"/>
    <mergeCell ref="Z27:AE27"/>
    <mergeCell ref="Z25:AE25"/>
    <mergeCell ref="N27:S27"/>
    <mergeCell ref="T26:Y26"/>
    <mergeCell ref="Z24:AE24"/>
    <mergeCell ref="Z26:AE26"/>
    <mergeCell ref="A25:B30"/>
    <mergeCell ref="C27:M27"/>
    <mergeCell ref="C28:M28"/>
    <mergeCell ref="C30:M30"/>
    <mergeCell ref="C29:M29"/>
    <mergeCell ref="Z30:AE30"/>
    <mergeCell ref="Z29:AE29"/>
    <mergeCell ref="Z28:AE28"/>
    <mergeCell ref="N28:S28"/>
    <mergeCell ref="N24:S24"/>
    <mergeCell ref="N25:S25"/>
    <mergeCell ref="N26:S26"/>
    <mergeCell ref="T25:Y25"/>
    <mergeCell ref="T28:Y28"/>
    <mergeCell ref="T24:Y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rstPageNumber="74" orientation="portrait" useFirstPageNumber="1" r:id="rId1"/>
  <headerFooter>
    <oddHeader>&amp;L&amp;"ＭＳ Ｐ明朝,標準"９．水道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1"/>
  <sheetViews>
    <sheetView tabSelected="1" view="pageLayout" zoomScaleNormal="100" zoomScaleSheetLayoutView="100" workbookViewId="0">
      <selection activeCell="Y51" sqref="Y51"/>
    </sheetView>
  </sheetViews>
  <sheetFormatPr defaultColWidth="9" defaultRowHeight="15" customHeight="1" x14ac:dyDescent="0.2"/>
  <cols>
    <col min="1" max="32" width="2.21875" style="5" customWidth="1"/>
    <col min="33" max="37" width="2.109375" style="5" customWidth="1"/>
    <col min="38" max="38" width="2.109375" style="1" customWidth="1"/>
    <col min="39" max="16384" width="9" style="1"/>
  </cols>
  <sheetData>
    <row r="1" spans="1:38" ht="15" customHeight="1" x14ac:dyDescent="0.2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4" t="s">
        <v>53</v>
      </c>
      <c r="L1" s="3"/>
      <c r="M1" s="3"/>
      <c r="N1" s="3"/>
      <c r="O1" s="3"/>
      <c r="P1" s="4"/>
      <c r="Q1" s="3"/>
      <c r="R1" s="3"/>
      <c r="S1" s="3"/>
      <c r="T1" s="3"/>
      <c r="U1" s="3"/>
      <c r="AF1" s="6"/>
      <c r="AI1" s="6" t="s">
        <v>49</v>
      </c>
    </row>
    <row r="2" spans="1:38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8" ht="1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82"/>
      <c r="O3" s="72" t="s">
        <v>63</v>
      </c>
      <c r="P3" s="73"/>
      <c r="Q3" s="73"/>
      <c r="R3" s="73"/>
      <c r="S3" s="73"/>
      <c r="T3" s="93"/>
      <c r="U3" s="94"/>
      <c r="V3" s="72" t="s">
        <v>64</v>
      </c>
      <c r="W3" s="73"/>
      <c r="X3" s="73"/>
      <c r="Y3" s="73"/>
      <c r="Z3" s="73"/>
      <c r="AA3" s="93"/>
      <c r="AB3" s="94"/>
      <c r="AC3" s="95" t="s">
        <v>65</v>
      </c>
      <c r="AD3" s="95"/>
      <c r="AE3" s="95"/>
      <c r="AF3" s="95"/>
      <c r="AG3" s="95"/>
      <c r="AH3" s="96"/>
      <c r="AI3" s="97"/>
    </row>
    <row r="4" spans="1:38" ht="15" customHeight="1" x14ac:dyDescent="0.2">
      <c r="A4" s="32" t="s">
        <v>2</v>
      </c>
      <c r="B4" s="33"/>
      <c r="C4" s="15" t="s">
        <v>22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83"/>
      <c r="O4" s="101">
        <v>31571</v>
      </c>
      <c r="P4" s="102"/>
      <c r="Q4" s="102"/>
      <c r="R4" s="102"/>
      <c r="S4" s="102"/>
      <c r="T4" s="103"/>
      <c r="U4" s="104"/>
      <c r="V4" s="101">
        <v>31846</v>
      </c>
      <c r="W4" s="102"/>
      <c r="X4" s="102"/>
      <c r="Y4" s="102"/>
      <c r="Z4" s="102"/>
      <c r="AA4" s="103"/>
      <c r="AB4" s="104"/>
      <c r="AC4" s="98">
        <v>31953</v>
      </c>
      <c r="AD4" s="98"/>
      <c r="AE4" s="98"/>
      <c r="AF4" s="98"/>
      <c r="AG4" s="98"/>
      <c r="AH4" s="99"/>
      <c r="AI4" s="100"/>
    </row>
    <row r="5" spans="1:38" ht="15" customHeight="1" x14ac:dyDescent="0.2">
      <c r="A5" s="34"/>
      <c r="B5" s="35"/>
      <c r="C5" s="17" t="s">
        <v>23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84"/>
      <c r="O5" s="78">
        <v>30549</v>
      </c>
      <c r="P5" s="79"/>
      <c r="Q5" s="79"/>
      <c r="R5" s="79"/>
      <c r="S5" s="79"/>
      <c r="T5" s="80"/>
      <c r="U5" s="81"/>
      <c r="V5" s="78">
        <v>31147</v>
      </c>
      <c r="W5" s="79"/>
      <c r="X5" s="79"/>
      <c r="Y5" s="79"/>
      <c r="Z5" s="79"/>
      <c r="AA5" s="80"/>
      <c r="AB5" s="81"/>
      <c r="AC5" s="108">
        <f>30466+9+780</f>
        <v>31255</v>
      </c>
      <c r="AD5" s="108"/>
      <c r="AE5" s="108"/>
      <c r="AF5" s="108"/>
      <c r="AG5" s="108"/>
      <c r="AH5" s="109"/>
      <c r="AI5" s="110"/>
    </row>
    <row r="6" spans="1:38" ht="15" customHeight="1" x14ac:dyDescent="0.2">
      <c r="A6" s="34"/>
      <c r="B6" s="35"/>
      <c r="C6" s="17" t="s">
        <v>24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84"/>
      <c r="O6" s="78">
        <v>278</v>
      </c>
      <c r="P6" s="79"/>
      <c r="Q6" s="79"/>
      <c r="R6" s="79"/>
      <c r="S6" s="79"/>
      <c r="T6" s="80"/>
      <c r="U6" s="81"/>
      <c r="V6" s="78">
        <v>547</v>
      </c>
      <c r="W6" s="79"/>
      <c r="X6" s="79"/>
      <c r="Y6" s="79"/>
      <c r="Z6" s="79"/>
      <c r="AA6" s="80"/>
      <c r="AB6" s="81"/>
      <c r="AC6" s="108">
        <f>180+31+334</f>
        <v>545</v>
      </c>
      <c r="AD6" s="108"/>
      <c r="AE6" s="108"/>
      <c r="AF6" s="108"/>
      <c r="AG6" s="108"/>
      <c r="AH6" s="109"/>
      <c r="AI6" s="110"/>
    </row>
    <row r="7" spans="1:38" ht="15" customHeight="1" x14ac:dyDescent="0.2">
      <c r="A7" s="34"/>
      <c r="B7" s="35"/>
      <c r="C7" s="17" t="s">
        <v>25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84"/>
      <c r="O7" s="78">
        <v>598</v>
      </c>
      <c r="P7" s="79"/>
      <c r="Q7" s="79"/>
      <c r="R7" s="79"/>
      <c r="S7" s="79"/>
      <c r="T7" s="80"/>
      <c r="U7" s="81"/>
      <c r="V7" s="78">
        <v>6</v>
      </c>
      <c r="W7" s="79"/>
      <c r="X7" s="79"/>
      <c r="Y7" s="79"/>
      <c r="Z7" s="79"/>
      <c r="AA7" s="80"/>
      <c r="AB7" s="81"/>
      <c r="AC7" s="108">
        <f>10</f>
        <v>10</v>
      </c>
      <c r="AD7" s="108"/>
      <c r="AE7" s="108"/>
      <c r="AF7" s="108"/>
      <c r="AG7" s="108"/>
      <c r="AH7" s="109"/>
      <c r="AI7" s="110"/>
    </row>
    <row r="8" spans="1:38" ht="15" customHeight="1" x14ac:dyDescent="0.2">
      <c r="A8" s="34"/>
      <c r="B8" s="35"/>
      <c r="C8" s="17" t="s">
        <v>26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84"/>
      <c r="O8" s="78">
        <v>144</v>
      </c>
      <c r="P8" s="79"/>
      <c r="Q8" s="79"/>
      <c r="R8" s="79"/>
      <c r="S8" s="79"/>
      <c r="T8" s="80"/>
      <c r="U8" s="81"/>
      <c r="V8" s="78">
        <v>143</v>
      </c>
      <c r="W8" s="79"/>
      <c r="X8" s="79"/>
      <c r="Y8" s="79"/>
      <c r="Z8" s="79"/>
      <c r="AA8" s="80"/>
      <c r="AB8" s="81"/>
      <c r="AC8" s="108">
        <f>AC4-AC5-AC6-AC7-AC9</f>
        <v>141</v>
      </c>
      <c r="AD8" s="108"/>
      <c r="AE8" s="108"/>
      <c r="AF8" s="108"/>
      <c r="AG8" s="108"/>
      <c r="AH8" s="109"/>
      <c r="AI8" s="110"/>
    </row>
    <row r="9" spans="1:38" ht="15" customHeight="1" x14ac:dyDescent="0.2">
      <c r="A9" s="36"/>
      <c r="B9" s="37"/>
      <c r="C9" s="38" t="s">
        <v>27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85"/>
      <c r="O9" s="74">
        <v>2</v>
      </c>
      <c r="P9" s="75"/>
      <c r="Q9" s="75"/>
      <c r="R9" s="75"/>
      <c r="S9" s="75"/>
      <c r="T9" s="76"/>
      <c r="U9" s="77"/>
      <c r="V9" s="74">
        <v>3</v>
      </c>
      <c r="W9" s="75"/>
      <c r="X9" s="75"/>
      <c r="Y9" s="75"/>
      <c r="Z9" s="75"/>
      <c r="AA9" s="76"/>
      <c r="AB9" s="77"/>
      <c r="AC9" s="105">
        <v>2</v>
      </c>
      <c r="AD9" s="105"/>
      <c r="AE9" s="105"/>
      <c r="AF9" s="105"/>
      <c r="AG9" s="105"/>
      <c r="AH9" s="106"/>
      <c r="AI9" s="107"/>
    </row>
    <row r="10" spans="1:38" ht="1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7"/>
      <c r="O10" s="8"/>
      <c r="P10" s="8"/>
      <c r="Q10" s="8"/>
      <c r="R10" s="8"/>
      <c r="S10" s="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8" ht="15" customHeight="1" x14ac:dyDescent="0.2">
      <c r="N11" s="9"/>
      <c r="O11" s="9"/>
      <c r="P11" s="9"/>
      <c r="Q11" s="9"/>
      <c r="R11" s="9"/>
      <c r="S11" s="9"/>
    </row>
    <row r="12" spans="1:38" ht="1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4" t="s">
        <v>54</v>
      </c>
      <c r="L12" s="3"/>
      <c r="M12" s="10"/>
      <c r="N12" s="11"/>
      <c r="O12" s="8"/>
      <c r="P12" s="12"/>
      <c r="Q12" s="8"/>
      <c r="R12" s="8"/>
      <c r="S12" s="8"/>
      <c r="T12" s="3"/>
      <c r="U12" s="3"/>
      <c r="V12" s="3"/>
      <c r="AF12" s="6"/>
      <c r="AI12" s="6" t="s">
        <v>50</v>
      </c>
      <c r="AL12" s="2"/>
    </row>
    <row r="13" spans="1:38" ht="15" customHeight="1" x14ac:dyDescent="0.2">
      <c r="N13" s="13"/>
      <c r="O13" s="9"/>
      <c r="P13" s="9"/>
      <c r="Q13" s="9"/>
      <c r="R13" s="9"/>
      <c r="S13" s="9"/>
    </row>
    <row r="14" spans="1:38" ht="15" customHeight="1" x14ac:dyDescent="0.2">
      <c r="A14" s="116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82"/>
      <c r="O14" s="73" t="s">
        <v>63</v>
      </c>
      <c r="P14" s="73"/>
      <c r="Q14" s="73"/>
      <c r="R14" s="73"/>
      <c r="S14" s="73"/>
      <c r="T14" s="73"/>
      <c r="U14" s="73"/>
      <c r="V14" s="72" t="s">
        <v>64</v>
      </c>
      <c r="W14" s="73"/>
      <c r="X14" s="73"/>
      <c r="Y14" s="73"/>
      <c r="Z14" s="73"/>
      <c r="AA14" s="73"/>
      <c r="AB14" s="46"/>
      <c r="AC14" s="95" t="s">
        <v>65</v>
      </c>
      <c r="AD14" s="95"/>
      <c r="AE14" s="95"/>
      <c r="AF14" s="95"/>
      <c r="AG14" s="95"/>
      <c r="AH14" s="95"/>
      <c r="AI14" s="117"/>
    </row>
    <row r="15" spans="1:38" ht="15" customHeight="1" x14ac:dyDescent="0.2">
      <c r="A15" s="118" t="s">
        <v>30</v>
      </c>
      <c r="B15" s="119"/>
      <c r="C15" s="119"/>
      <c r="D15" s="119"/>
      <c r="E15" s="119"/>
      <c r="F15" s="119"/>
      <c r="G15" s="119"/>
      <c r="H15" s="120"/>
      <c r="I15" s="121" t="s">
        <v>42</v>
      </c>
      <c r="J15" s="54"/>
      <c r="K15" s="55"/>
      <c r="L15" s="121" t="s">
        <v>43</v>
      </c>
      <c r="M15" s="54"/>
      <c r="N15" s="122"/>
      <c r="O15" s="123">
        <v>1778.4</v>
      </c>
      <c r="P15" s="124"/>
      <c r="Q15" s="124"/>
      <c r="R15" s="124"/>
      <c r="S15" s="124"/>
      <c r="T15" s="124"/>
      <c r="U15" s="124"/>
      <c r="V15" s="123">
        <v>1778.4</v>
      </c>
      <c r="W15" s="124"/>
      <c r="X15" s="124"/>
      <c r="Y15" s="124"/>
      <c r="Z15" s="124"/>
      <c r="AA15" s="124"/>
      <c r="AB15" s="124"/>
      <c r="AC15" s="125">
        <f>1743.3+8.7+26.4</f>
        <v>1778.4</v>
      </c>
      <c r="AD15" s="126"/>
      <c r="AE15" s="126"/>
      <c r="AF15" s="126"/>
      <c r="AG15" s="126"/>
      <c r="AH15" s="126"/>
      <c r="AI15" s="127"/>
    </row>
    <row r="16" spans="1:38" ht="15" customHeight="1" x14ac:dyDescent="0.2">
      <c r="A16" s="111" t="s">
        <v>31</v>
      </c>
      <c r="B16" s="49"/>
      <c r="C16" s="49"/>
      <c r="D16" s="49"/>
      <c r="E16" s="49"/>
      <c r="F16" s="49"/>
      <c r="G16" s="49"/>
      <c r="H16" s="112"/>
      <c r="I16" s="113" t="s">
        <v>44</v>
      </c>
      <c r="J16" s="47"/>
      <c r="K16" s="48"/>
      <c r="L16" s="113" t="s">
        <v>43</v>
      </c>
      <c r="M16" s="47"/>
      <c r="N16" s="114"/>
      <c r="O16" s="86">
        <v>1582.7</v>
      </c>
      <c r="P16" s="87"/>
      <c r="Q16" s="87"/>
      <c r="R16" s="87"/>
      <c r="S16" s="87"/>
      <c r="T16" s="87"/>
      <c r="U16" s="87"/>
      <c r="V16" s="86">
        <v>1589.7</v>
      </c>
      <c r="W16" s="87"/>
      <c r="X16" s="87"/>
      <c r="Y16" s="87"/>
      <c r="Z16" s="87"/>
      <c r="AA16" s="87"/>
      <c r="AB16" s="87"/>
      <c r="AC16" s="90">
        <f>1564.63+26.4</f>
        <v>1591.0300000000002</v>
      </c>
      <c r="AD16" s="91"/>
      <c r="AE16" s="91"/>
      <c r="AF16" s="91"/>
      <c r="AG16" s="91"/>
      <c r="AH16" s="91"/>
      <c r="AI16" s="92"/>
    </row>
    <row r="17" spans="1:35" ht="15" customHeight="1" x14ac:dyDescent="0.2">
      <c r="A17" s="111" t="s">
        <v>32</v>
      </c>
      <c r="B17" s="49"/>
      <c r="C17" s="49"/>
      <c r="D17" s="49"/>
      <c r="E17" s="49"/>
      <c r="F17" s="49"/>
      <c r="G17" s="49"/>
      <c r="H17" s="112"/>
      <c r="I17" s="115" t="s">
        <v>45</v>
      </c>
      <c r="J17" s="115"/>
      <c r="K17" s="115"/>
      <c r="L17" s="113" t="s">
        <v>39</v>
      </c>
      <c r="M17" s="47"/>
      <c r="N17" s="114"/>
      <c r="O17" s="86">
        <v>89</v>
      </c>
      <c r="P17" s="87"/>
      <c r="Q17" s="87"/>
      <c r="R17" s="87"/>
      <c r="S17" s="87"/>
      <c r="T17" s="87"/>
      <c r="U17" s="87"/>
      <c r="V17" s="86">
        <v>89.4</v>
      </c>
      <c r="W17" s="87"/>
      <c r="X17" s="87"/>
      <c r="Y17" s="87"/>
      <c r="Z17" s="87"/>
      <c r="AA17" s="87"/>
      <c r="AB17" s="87"/>
      <c r="AC17" s="90">
        <f>(AC16/AC15)*100</f>
        <v>89.46412505623033</v>
      </c>
      <c r="AD17" s="91"/>
      <c r="AE17" s="91"/>
      <c r="AF17" s="91"/>
      <c r="AG17" s="91"/>
      <c r="AH17" s="91"/>
      <c r="AI17" s="92"/>
    </row>
    <row r="18" spans="1:35" ht="15" customHeight="1" x14ac:dyDescent="0.2">
      <c r="A18" s="111" t="s">
        <v>33</v>
      </c>
      <c r="B18" s="49"/>
      <c r="C18" s="49"/>
      <c r="D18" s="49"/>
      <c r="E18" s="49"/>
      <c r="F18" s="49"/>
      <c r="G18" s="49"/>
      <c r="H18" s="112"/>
      <c r="I18" s="113"/>
      <c r="J18" s="47"/>
      <c r="K18" s="48"/>
      <c r="L18" s="113" t="s">
        <v>46</v>
      </c>
      <c r="M18" s="47"/>
      <c r="N18" s="114"/>
      <c r="O18" s="86">
        <v>371.3</v>
      </c>
      <c r="P18" s="87"/>
      <c r="Q18" s="87"/>
      <c r="R18" s="87"/>
      <c r="S18" s="87"/>
      <c r="T18" s="87"/>
      <c r="U18" s="87"/>
      <c r="V18" s="86">
        <v>373.4</v>
      </c>
      <c r="W18" s="87"/>
      <c r="X18" s="87"/>
      <c r="Y18" s="87"/>
      <c r="Z18" s="87"/>
      <c r="AA18" s="87"/>
      <c r="AB18" s="87"/>
      <c r="AC18" s="90">
        <f>367.57+6.23</f>
        <v>373.8</v>
      </c>
      <c r="AD18" s="91"/>
      <c r="AE18" s="91"/>
      <c r="AF18" s="91"/>
      <c r="AG18" s="91"/>
      <c r="AH18" s="91"/>
      <c r="AI18" s="92"/>
    </row>
    <row r="19" spans="1:35" ht="15" customHeight="1" x14ac:dyDescent="0.2">
      <c r="A19" s="111" t="s">
        <v>55</v>
      </c>
      <c r="B19" s="49"/>
      <c r="C19" s="49"/>
      <c r="D19" s="49"/>
      <c r="E19" s="49"/>
      <c r="F19" s="49"/>
      <c r="G19" s="49"/>
      <c r="H19" s="112"/>
      <c r="I19" s="113" t="s">
        <v>56</v>
      </c>
      <c r="J19" s="47"/>
      <c r="K19" s="48"/>
      <c r="L19" s="113" t="s">
        <v>4</v>
      </c>
      <c r="M19" s="47"/>
      <c r="N19" s="114"/>
      <c r="O19" s="88">
        <v>81669</v>
      </c>
      <c r="P19" s="89"/>
      <c r="Q19" s="89"/>
      <c r="R19" s="89"/>
      <c r="S19" s="89"/>
      <c r="T19" s="89"/>
      <c r="U19" s="89"/>
      <c r="V19" s="88">
        <v>81782</v>
      </c>
      <c r="W19" s="89"/>
      <c r="X19" s="89"/>
      <c r="Y19" s="89"/>
      <c r="Z19" s="89"/>
      <c r="AA19" s="89"/>
      <c r="AB19" s="89"/>
      <c r="AC19" s="129">
        <v>81742</v>
      </c>
      <c r="AD19" s="130"/>
      <c r="AE19" s="130"/>
      <c r="AF19" s="130"/>
      <c r="AG19" s="130"/>
      <c r="AH19" s="130"/>
      <c r="AI19" s="131"/>
    </row>
    <row r="20" spans="1:35" ht="15" customHeight="1" x14ac:dyDescent="0.2">
      <c r="A20" s="111" t="s">
        <v>34</v>
      </c>
      <c r="B20" s="49"/>
      <c r="C20" s="49"/>
      <c r="D20" s="49"/>
      <c r="E20" s="49"/>
      <c r="F20" s="49"/>
      <c r="G20" s="49"/>
      <c r="H20" s="112"/>
      <c r="I20" s="113" t="s">
        <v>57</v>
      </c>
      <c r="J20" s="47"/>
      <c r="K20" s="48"/>
      <c r="L20" s="113" t="s">
        <v>4</v>
      </c>
      <c r="M20" s="47"/>
      <c r="N20" s="128"/>
      <c r="O20" s="88">
        <v>68845</v>
      </c>
      <c r="P20" s="89"/>
      <c r="Q20" s="89"/>
      <c r="R20" s="89"/>
      <c r="S20" s="89"/>
      <c r="T20" s="89"/>
      <c r="U20" s="89"/>
      <c r="V20" s="88">
        <v>69256</v>
      </c>
      <c r="W20" s="89"/>
      <c r="X20" s="89"/>
      <c r="Y20" s="89"/>
      <c r="Z20" s="89"/>
      <c r="AA20" s="89"/>
      <c r="AB20" s="89"/>
      <c r="AC20" s="129">
        <f>68725+556</f>
        <v>69281</v>
      </c>
      <c r="AD20" s="130"/>
      <c r="AE20" s="130"/>
      <c r="AF20" s="130"/>
      <c r="AG20" s="130"/>
      <c r="AH20" s="130"/>
      <c r="AI20" s="131"/>
    </row>
    <row r="21" spans="1:35" ht="15" customHeight="1" x14ac:dyDescent="0.2">
      <c r="A21" s="111" t="s">
        <v>7</v>
      </c>
      <c r="B21" s="49"/>
      <c r="C21" s="49"/>
      <c r="D21" s="49"/>
      <c r="E21" s="49"/>
      <c r="F21" s="49"/>
      <c r="G21" s="49"/>
      <c r="H21" s="112"/>
      <c r="I21" s="113" t="s">
        <v>58</v>
      </c>
      <c r="J21" s="47"/>
      <c r="K21" s="48"/>
      <c r="L21" s="113" t="s">
        <v>39</v>
      </c>
      <c r="M21" s="47"/>
      <c r="N21" s="128"/>
      <c r="O21" s="86">
        <v>84.3</v>
      </c>
      <c r="P21" s="87"/>
      <c r="Q21" s="87"/>
      <c r="R21" s="87"/>
      <c r="S21" s="87"/>
      <c r="T21" s="87"/>
      <c r="U21" s="87"/>
      <c r="V21" s="86">
        <v>84.7</v>
      </c>
      <c r="W21" s="87"/>
      <c r="X21" s="87"/>
      <c r="Y21" s="87"/>
      <c r="Z21" s="87"/>
      <c r="AA21" s="87"/>
      <c r="AB21" s="87"/>
      <c r="AC21" s="90">
        <f>(AC20/AC19)*100</f>
        <v>84.755694746886547</v>
      </c>
      <c r="AD21" s="91"/>
      <c r="AE21" s="91"/>
      <c r="AF21" s="91"/>
      <c r="AG21" s="91"/>
      <c r="AH21" s="91"/>
      <c r="AI21" s="92"/>
    </row>
    <row r="22" spans="1:35" ht="15" customHeight="1" x14ac:dyDescent="0.2">
      <c r="A22" s="141" t="s">
        <v>59</v>
      </c>
      <c r="B22" s="142"/>
      <c r="C22" s="142"/>
      <c r="D22" s="142"/>
      <c r="E22" s="142"/>
      <c r="F22" s="142"/>
      <c r="G22" s="142"/>
      <c r="H22" s="143"/>
      <c r="I22" s="113" t="s">
        <v>60</v>
      </c>
      <c r="J22" s="47"/>
      <c r="K22" s="48"/>
      <c r="L22" s="113" t="s">
        <v>61</v>
      </c>
      <c r="M22" s="47"/>
      <c r="N22" s="128"/>
      <c r="O22" s="88">
        <v>62197</v>
      </c>
      <c r="P22" s="89"/>
      <c r="Q22" s="89"/>
      <c r="R22" s="89"/>
      <c r="S22" s="89"/>
      <c r="T22" s="89"/>
      <c r="U22" s="89"/>
      <c r="V22" s="88">
        <v>62672</v>
      </c>
      <c r="W22" s="89"/>
      <c r="X22" s="89"/>
      <c r="Y22" s="89"/>
      <c r="Z22" s="89"/>
      <c r="AA22" s="89"/>
      <c r="AB22" s="89"/>
      <c r="AC22" s="129">
        <f>62465+537</f>
        <v>63002</v>
      </c>
      <c r="AD22" s="130"/>
      <c r="AE22" s="130"/>
      <c r="AF22" s="130"/>
      <c r="AG22" s="130"/>
      <c r="AH22" s="130"/>
      <c r="AI22" s="131"/>
    </row>
    <row r="23" spans="1:35" ht="15" customHeight="1" x14ac:dyDescent="0.2">
      <c r="A23" s="111" t="s">
        <v>35</v>
      </c>
      <c r="B23" s="49"/>
      <c r="C23" s="49"/>
      <c r="D23" s="49"/>
      <c r="E23" s="49"/>
      <c r="F23" s="49"/>
      <c r="G23" s="49"/>
      <c r="H23" s="112"/>
      <c r="I23" s="113" t="s">
        <v>62</v>
      </c>
      <c r="J23" s="47"/>
      <c r="K23" s="48"/>
      <c r="L23" s="113" t="s">
        <v>39</v>
      </c>
      <c r="M23" s="47"/>
      <c r="N23" s="128"/>
      <c r="O23" s="86">
        <v>90.3</v>
      </c>
      <c r="P23" s="87"/>
      <c r="Q23" s="87"/>
      <c r="R23" s="87"/>
      <c r="S23" s="87"/>
      <c r="T23" s="87"/>
      <c r="U23" s="87"/>
      <c r="V23" s="86">
        <v>90.5</v>
      </c>
      <c r="W23" s="87"/>
      <c r="X23" s="87"/>
      <c r="Y23" s="87"/>
      <c r="Z23" s="87"/>
      <c r="AA23" s="87"/>
      <c r="AB23" s="87"/>
      <c r="AC23" s="90">
        <f>(AC22/AC20)*100</f>
        <v>90.936909109279597</v>
      </c>
      <c r="AD23" s="91"/>
      <c r="AE23" s="91"/>
      <c r="AF23" s="91"/>
      <c r="AG23" s="91"/>
      <c r="AH23" s="91"/>
      <c r="AI23" s="92"/>
    </row>
    <row r="24" spans="1:35" ht="15" customHeight="1" x14ac:dyDescent="0.2">
      <c r="A24" s="135" t="s">
        <v>36</v>
      </c>
      <c r="B24" s="56"/>
      <c r="C24" s="56"/>
      <c r="D24" s="56"/>
      <c r="E24" s="56"/>
      <c r="F24" s="56"/>
      <c r="G24" s="56"/>
      <c r="H24" s="136"/>
      <c r="I24" s="137"/>
      <c r="J24" s="57"/>
      <c r="K24" s="58"/>
      <c r="L24" s="137" t="s">
        <v>37</v>
      </c>
      <c r="M24" s="57"/>
      <c r="N24" s="138"/>
      <c r="O24" s="139">
        <v>7253.7</v>
      </c>
      <c r="P24" s="140"/>
      <c r="Q24" s="140"/>
      <c r="R24" s="140"/>
      <c r="S24" s="140"/>
      <c r="T24" s="140"/>
      <c r="U24" s="140"/>
      <c r="V24" s="139">
        <v>7252</v>
      </c>
      <c r="W24" s="140"/>
      <c r="X24" s="140"/>
      <c r="Y24" s="140"/>
      <c r="Z24" s="140"/>
      <c r="AA24" s="140"/>
      <c r="AB24" s="140"/>
      <c r="AC24" s="132">
        <f>(6697743+637977+53914)/1000</f>
        <v>7389.634</v>
      </c>
      <c r="AD24" s="133"/>
      <c r="AE24" s="133"/>
      <c r="AF24" s="133"/>
      <c r="AG24" s="133"/>
      <c r="AH24" s="133"/>
      <c r="AI24" s="134"/>
    </row>
    <row r="25" spans="1:35" ht="15" customHeight="1" x14ac:dyDescent="0.2">
      <c r="N25" s="9"/>
      <c r="O25" s="14"/>
      <c r="P25" s="14"/>
      <c r="Q25" s="14"/>
      <c r="R25" s="14"/>
      <c r="S25" s="14"/>
    </row>
    <row r="26" spans="1:35" ht="15" customHeight="1" x14ac:dyDescent="0.2">
      <c r="N26" s="9"/>
      <c r="O26" s="9"/>
      <c r="P26" s="9"/>
      <c r="Q26" s="9"/>
      <c r="R26" s="9"/>
      <c r="S26" s="9"/>
    </row>
    <row r="27" spans="1:35" ht="15" customHeight="1" x14ac:dyDescent="0.2">
      <c r="N27" s="9"/>
      <c r="O27" s="9"/>
      <c r="P27" s="9"/>
      <c r="Q27" s="9"/>
      <c r="R27" s="9"/>
      <c r="S27" s="9"/>
    </row>
    <row r="28" spans="1:35" ht="15" customHeight="1" x14ac:dyDescent="0.2">
      <c r="N28" s="9"/>
      <c r="O28" s="9"/>
      <c r="P28" s="9"/>
      <c r="Q28" s="9"/>
      <c r="R28" s="9"/>
      <c r="S28" s="9"/>
    </row>
    <row r="29" spans="1:35" ht="15" customHeight="1" x14ac:dyDescent="0.2">
      <c r="N29" s="9"/>
      <c r="O29" s="9"/>
      <c r="P29" s="9"/>
      <c r="Q29" s="9"/>
      <c r="R29" s="9"/>
      <c r="S29" s="9"/>
    </row>
    <row r="30" spans="1:35" ht="15" customHeight="1" x14ac:dyDescent="0.2">
      <c r="N30" s="9"/>
      <c r="O30" s="9"/>
      <c r="P30" s="9"/>
      <c r="Q30" s="9"/>
      <c r="R30" s="9"/>
      <c r="S30" s="9"/>
    </row>
    <row r="31" spans="1:35" ht="15" customHeight="1" x14ac:dyDescent="0.2">
      <c r="N31" s="9"/>
      <c r="O31" s="9"/>
      <c r="P31" s="9"/>
      <c r="Q31" s="9"/>
      <c r="R31" s="9"/>
      <c r="S31" s="9"/>
    </row>
  </sheetData>
  <mergeCells count="93">
    <mergeCell ref="O22:U22"/>
    <mergeCell ref="V22:AB22"/>
    <mergeCell ref="AC24:AI24"/>
    <mergeCell ref="A23:H23"/>
    <mergeCell ref="I23:K23"/>
    <mergeCell ref="L23:N23"/>
    <mergeCell ref="A24:H24"/>
    <mergeCell ref="I24:K24"/>
    <mergeCell ref="L24:N24"/>
    <mergeCell ref="O24:U24"/>
    <mergeCell ref="V24:AB24"/>
    <mergeCell ref="O23:U23"/>
    <mergeCell ref="V23:AB23"/>
    <mergeCell ref="AC23:AI23"/>
    <mergeCell ref="AC22:AI22"/>
    <mergeCell ref="A22:H22"/>
    <mergeCell ref="AC21:AI21"/>
    <mergeCell ref="A20:H20"/>
    <mergeCell ref="I20:K20"/>
    <mergeCell ref="L20:N20"/>
    <mergeCell ref="O20:U20"/>
    <mergeCell ref="A21:H21"/>
    <mergeCell ref="I21:K21"/>
    <mergeCell ref="L21:N21"/>
    <mergeCell ref="O21:U21"/>
    <mergeCell ref="V21:AB21"/>
    <mergeCell ref="I22:K22"/>
    <mergeCell ref="L22:N22"/>
    <mergeCell ref="AC17:AI17"/>
    <mergeCell ref="A18:H18"/>
    <mergeCell ref="I18:K18"/>
    <mergeCell ref="L18:N18"/>
    <mergeCell ref="O18:U18"/>
    <mergeCell ref="V18:AB18"/>
    <mergeCell ref="AC18:AI18"/>
    <mergeCell ref="AC19:AI19"/>
    <mergeCell ref="A19:H19"/>
    <mergeCell ref="I19:K19"/>
    <mergeCell ref="L19:N19"/>
    <mergeCell ref="O19:U19"/>
    <mergeCell ref="V20:AB20"/>
    <mergeCell ref="AC20:AI20"/>
    <mergeCell ref="A14:N14"/>
    <mergeCell ref="O14:U14"/>
    <mergeCell ref="V14:AB14"/>
    <mergeCell ref="AC14:AI14"/>
    <mergeCell ref="A15:H15"/>
    <mergeCell ref="I15:K15"/>
    <mergeCell ref="L15:N15"/>
    <mergeCell ref="O15:U15"/>
    <mergeCell ref="V15:AB15"/>
    <mergeCell ref="AC15:AI15"/>
    <mergeCell ref="A16:H16"/>
    <mergeCell ref="I16:K16"/>
    <mergeCell ref="L16:N16"/>
    <mergeCell ref="O16:U16"/>
    <mergeCell ref="L17:N17"/>
    <mergeCell ref="A17:H17"/>
    <mergeCell ref="I17:K17"/>
    <mergeCell ref="AC9:AI9"/>
    <mergeCell ref="V8:AB8"/>
    <mergeCell ref="AC7:AI7"/>
    <mergeCell ref="AC5:AI5"/>
    <mergeCell ref="AC6:AI6"/>
    <mergeCell ref="V6:AB6"/>
    <mergeCell ref="AC8:AI8"/>
    <mergeCell ref="V9:AB9"/>
    <mergeCell ref="V7:AB7"/>
    <mergeCell ref="V3:AB3"/>
    <mergeCell ref="AC3:AI3"/>
    <mergeCell ref="O3:U3"/>
    <mergeCell ref="AC4:AI4"/>
    <mergeCell ref="V5:AB5"/>
    <mergeCell ref="O4:U4"/>
    <mergeCell ref="V4:AB4"/>
    <mergeCell ref="V16:AB16"/>
    <mergeCell ref="V19:AB19"/>
    <mergeCell ref="O17:U17"/>
    <mergeCell ref="V17:AB17"/>
    <mergeCell ref="AC16:AI16"/>
    <mergeCell ref="A3:N3"/>
    <mergeCell ref="A4:B9"/>
    <mergeCell ref="C4:N4"/>
    <mergeCell ref="C5:N5"/>
    <mergeCell ref="C7:N7"/>
    <mergeCell ref="C8:N8"/>
    <mergeCell ref="C6:N6"/>
    <mergeCell ref="C9:N9"/>
    <mergeCell ref="O9:U9"/>
    <mergeCell ref="O7:U7"/>
    <mergeCell ref="O6:U6"/>
    <mergeCell ref="O5:U5"/>
    <mergeCell ref="O8:U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rstPageNumber="75" orientation="portrait" useFirstPageNumber="1" r:id="rId1"/>
  <headerFooter>
    <oddHeader>&amp;L&amp;"ＭＳ Ｐ明朝,標準"９．水道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 上水道 </vt:lpstr>
      <vt:lpstr>上水道2</vt:lpstr>
      <vt:lpstr>' 上水道 '!Print_Area</vt:lpstr>
      <vt:lpstr>上水道2!Print_Area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2026-07-03T09:36:29Z</cp:lastPrinted>
  <dcterms:created xsi:type="dcterms:W3CDTF">2001-09-21T06:35:19Z</dcterms:created>
  <dcterms:modified xsi:type="dcterms:W3CDTF">2026-07-07T05:31:33Z</dcterms:modified>
</cp:coreProperties>
</file>